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\AmministrazioneTrasparente\finanziaria\"/>
    </mc:Choice>
  </mc:AlternateContent>
  <xr:revisionPtr revIDLastSave="0" documentId="8_{54FB118E-5595-4996-85CA-83496719EAEE}" xr6:coauthVersionLast="47" xr6:coauthVersionMax="47" xr10:uidLastSave="{00000000-0000-0000-0000-000000000000}"/>
  <bookViews>
    <workbookView xWindow="-120" yWindow="-120" windowWidth="25440" windowHeight="15270" activeTab="2" xr2:uid="{F8F2ED5E-326D-450F-932F-5E979C618AED}"/>
  </bookViews>
  <sheets>
    <sheet name="2024" sheetId="1" r:id="rId1"/>
    <sheet name="2025" sheetId="2" r:id="rId2"/>
    <sheet name="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3" l="1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C79" i="3"/>
  <c r="C78" i="3"/>
  <c r="C77" i="3"/>
  <c r="C76" i="3" s="1"/>
  <c r="I76" i="3"/>
  <c r="H76" i="3"/>
  <c r="G76" i="3"/>
  <c r="F76" i="3"/>
  <c r="E76" i="3"/>
  <c r="D76" i="3"/>
  <c r="C75" i="3"/>
  <c r="C74" i="3" s="1"/>
  <c r="I74" i="3"/>
  <c r="I73" i="3" s="1"/>
  <c r="H74" i="3"/>
  <c r="H73" i="3" s="1"/>
  <c r="G74" i="3"/>
  <c r="G73" i="3" s="1"/>
  <c r="F74" i="3"/>
  <c r="F73" i="3" s="1"/>
  <c r="E74" i="3"/>
  <c r="E73" i="3" s="1"/>
  <c r="D74" i="3"/>
  <c r="D73" i="3"/>
  <c r="I68" i="3"/>
  <c r="C68" i="3" s="1"/>
  <c r="C65" i="3" s="1"/>
  <c r="C67" i="3"/>
  <c r="C66" i="3"/>
  <c r="H65" i="3"/>
  <c r="G65" i="3"/>
  <c r="F65" i="3"/>
  <c r="E65" i="3"/>
  <c r="D65" i="3"/>
  <c r="C64" i="3"/>
  <c r="C63" i="3"/>
  <c r="F62" i="3"/>
  <c r="C62" i="3" s="1"/>
  <c r="C60" i="3" s="1"/>
  <c r="C61" i="3"/>
  <c r="I60" i="3"/>
  <c r="H60" i="3"/>
  <c r="G60" i="3"/>
  <c r="F60" i="3"/>
  <c r="E60" i="3"/>
  <c r="D60" i="3"/>
  <c r="C59" i="3"/>
  <c r="C58" i="3"/>
  <c r="I57" i="3"/>
  <c r="H57" i="3"/>
  <c r="G57" i="3"/>
  <c r="F57" i="3"/>
  <c r="E57" i="3"/>
  <c r="D57" i="3"/>
  <c r="D14" i="3" s="1"/>
  <c r="C57" i="3"/>
  <c r="C56" i="3"/>
  <c r="C52" i="3" s="1"/>
  <c r="C55" i="3"/>
  <c r="C54" i="3"/>
  <c r="C53" i="3"/>
  <c r="I52" i="3"/>
  <c r="H52" i="3"/>
  <c r="G52" i="3"/>
  <c r="F52" i="3"/>
  <c r="E52" i="3"/>
  <c r="D52" i="3"/>
  <c r="C51" i="3"/>
  <c r="C50" i="3"/>
  <c r="C49" i="3"/>
  <c r="C48" i="3"/>
  <c r="C47" i="3" s="1"/>
  <c r="I47" i="3"/>
  <c r="H47" i="3"/>
  <c r="G47" i="3"/>
  <c r="F47" i="3"/>
  <c r="E47" i="3"/>
  <c r="D47" i="3"/>
  <c r="C46" i="3"/>
  <c r="C45" i="3"/>
  <c r="C44" i="3"/>
  <c r="C43" i="3" s="1"/>
  <c r="I43" i="3"/>
  <c r="H43" i="3"/>
  <c r="G43" i="3"/>
  <c r="F43" i="3"/>
  <c r="E43" i="3"/>
  <c r="D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 s="1"/>
  <c r="I26" i="3"/>
  <c r="H26" i="3"/>
  <c r="G26" i="3"/>
  <c r="F26" i="3"/>
  <c r="E26" i="3"/>
  <c r="D26" i="3"/>
  <c r="C25" i="3"/>
  <c r="C24" i="3"/>
  <c r="I23" i="3"/>
  <c r="H23" i="3"/>
  <c r="H69" i="3" s="1"/>
  <c r="G23" i="3"/>
  <c r="G69" i="3" s="1"/>
  <c r="F23" i="3"/>
  <c r="F69" i="3" s="1"/>
  <c r="E23" i="3"/>
  <c r="E69" i="3" s="1"/>
  <c r="D23" i="3"/>
  <c r="D69" i="3" s="1"/>
  <c r="C23" i="3"/>
  <c r="C69" i="3" s="1"/>
  <c r="C19" i="3"/>
  <c r="C15" i="3" s="1"/>
  <c r="C18" i="3"/>
  <c r="C17" i="3"/>
  <c r="C16" i="3"/>
  <c r="I15" i="3"/>
  <c r="H15" i="3"/>
  <c r="G15" i="3"/>
  <c r="F15" i="3"/>
  <c r="E15" i="3"/>
  <c r="D15" i="3"/>
  <c r="I14" i="3"/>
  <c r="H14" i="3"/>
  <c r="G14" i="3"/>
  <c r="F14" i="3"/>
  <c r="E14" i="3"/>
  <c r="C13" i="3"/>
  <c r="F12" i="3"/>
  <c r="C12" i="3"/>
  <c r="I11" i="3"/>
  <c r="H11" i="3"/>
  <c r="G11" i="3"/>
  <c r="F11" i="3"/>
  <c r="E11" i="3"/>
  <c r="C10" i="3"/>
  <c r="C9" i="3"/>
  <c r="C8" i="3"/>
  <c r="C7" i="3"/>
  <c r="I6" i="3"/>
  <c r="H6" i="3"/>
  <c r="G6" i="3"/>
  <c r="F6" i="3"/>
  <c r="E6" i="3"/>
  <c r="D6" i="3"/>
  <c r="C6" i="3"/>
  <c r="C5" i="3"/>
  <c r="I4" i="3"/>
  <c r="I20" i="3" s="1"/>
  <c r="H4" i="3"/>
  <c r="H20" i="3" s="1"/>
  <c r="G4" i="3"/>
  <c r="G20" i="3" s="1"/>
  <c r="F4" i="3"/>
  <c r="F20" i="3" s="1"/>
  <c r="E4" i="3"/>
  <c r="E20" i="3" s="1"/>
  <c r="D4" i="3"/>
  <c r="C4" i="3"/>
  <c r="C86" i="2"/>
  <c r="I81" i="2"/>
  <c r="H81" i="2"/>
  <c r="G81" i="2"/>
  <c r="F81" i="2"/>
  <c r="E81" i="2"/>
  <c r="D81" i="2"/>
  <c r="C81" i="2"/>
  <c r="I80" i="2"/>
  <c r="H80" i="2"/>
  <c r="G80" i="2"/>
  <c r="F80" i="2"/>
  <c r="E80" i="2"/>
  <c r="D80" i="2"/>
  <c r="C80" i="2"/>
  <c r="C79" i="2"/>
  <c r="C78" i="2"/>
  <c r="C77" i="2"/>
  <c r="C76" i="2" s="1"/>
  <c r="C73" i="2" s="1"/>
  <c r="I76" i="2"/>
  <c r="H76" i="2"/>
  <c r="G76" i="2"/>
  <c r="F76" i="2"/>
  <c r="E76" i="2"/>
  <c r="D76" i="2"/>
  <c r="D73" i="2" s="1"/>
  <c r="C75" i="2"/>
  <c r="I74" i="2"/>
  <c r="H74" i="2"/>
  <c r="G74" i="2"/>
  <c r="F74" i="2"/>
  <c r="F73" i="2" s="1"/>
  <c r="E74" i="2"/>
  <c r="E73" i="2" s="1"/>
  <c r="D74" i="2"/>
  <c r="C74" i="2"/>
  <c r="I73" i="2"/>
  <c r="H73" i="2"/>
  <c r="G73" i="2"/>
  <c r="I68" i="2"/>
  <c r="I65" i="2" s="1"/>
  <c r="C68" i="2"/>
  <c r="C67" i="2"/>
  <c r="C66" i="2"/>
  <c r="C65" i="2" s="1"/>
  <c r="H65" i="2"/>
  <c r="G65" i="2"/>
  <c r="F65" i="2"/>
  <c r="E65" i="2"/>
  <c r="D65" i="2"/>
  <c r="C64" i="2"/>
  <c r="C63" i="2"/>
  <c r="F62" i="2"/>
  <c r="C62" i="2"/>
  <c r="C61" i="2"/>
  <c r="C60" i="2" s="1"/>
  <c r="I60" i="2"/>
  <c r="H60" i="2"/>
  <c r="G60" i="2"/>
  <c r="F60" i="2"/>
  <c r="E60" i="2"/>
  <c r="D60" i="2"/>
  <c r="C59" i="2"/>
  <c r="C58" i="2"/>
  <c r="I57" i="2"/>
  <c r="I14" i="2" s="1"/>
  <c r="I11" i="2" s="1"/>
  <c r="H57" i="2"/>
  <c r="H14" i="2" s="1"/>
  <c r="H11" i="2" s="1"/>
  <c r="H20" i="2" s="1"/>
  <c r="G57" i="2"/>
  <c r="G14" i="2" s="1"/>
  <c r="F57" i="2"/>
  <c r="E57" i="2"/>
  <c r="D57" i="2"/>
  <c r="C57" i="2"/>
  <c r="C56" i="2"/>
  <c r="C55" i="2"/>
  <c r="C54" i="2"/>
  <c r="C53" i="2"/>
  <c r="I52" i="2"/>
  <c r="H52" i="2"/>
  <c r="G52" i="2"/>
  <c r="F52" i="2"/>
  <c r="E52" i="2"/>
  <c r="D52" i="2"/>
  <c r="C52" i="2"/>
  <c r="C51" i="2"/>
  <c r="C50" i="2"/>
  <c r="C49" i="2"/>
  <c r="C48" i="2"/>
  <c r="C47" i="2" s="1"/>
  <c r="I47" i="2"/>
  <c r="H47" i="2"/>
  <c r="G47" i="2"/>
  <c r="F47" i="2"/>
  <c r="E47" i="2"/>
  <c r="D47" i="2"/>
  <c r="C46" i="2"/>
  <c r="C45" i="2"/>
  <c r="C44" i="2"/>
  <c r="I43" i="2"/>
  <c r="H43" i="2"/>
  <c r="G43" i="2"/>
  <c r="F43" i="2"/>
  <c r="E43" i="2"/>
  <c r="D43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26" i="2" s="1"/>
  <c r="C30" i="2"/>
  <c r="C29" i="2"/>
  <c r="C28" i="2"/>
  <c r="C27" i="2"/>
  <c r="I26" i="2"/>
  <c r="H26" i="2"/>
  <c r="G26" i="2"/>
  <c r="F26" i="2"/>
  <c r="E26" i="2"/>
  <c r="D26" i="2"/>
  <c r="C25" i="2"/>
  <c r="C23" i="2" s="1"/>
  <c r="C24" i="2"/>
  <c r="I23" i="2"/>
  <c r="I69" i="2" s="1"/>
  <c r="H23" i="2"/>
  <c r="H69" i="2" s="1"/>
  <c r="G23" i="2"/>
  <c r="G69" i="2" s="1"/>
  <c r="F23" i="2"/>
  <c r="F69" i="2" s="1"/>
  <c r="E23" i="2"/>
  <c r="E69" i="2" s="1"/>
  <c r="D23" i="2"/>
  <c r="D69" i="2" s="1"/>
  <c r="C19" i="2"/>
  <c r="C18" i="2"/>
  <c r="C17" i="2"/>
  <c r="C16" i="2"/>
  <c r="I15" i="2"/>
  <c r="H15" i="2"/>
  <c r="G15" i="2"/>
  <c r="F15" i="2"/>
  <c r="E15" i="2"/>
  <c r="D15" i="2"/>
  <c r="C15" i="2"/>
  <c r="F14" i="2"/>
  <c r="E14" i="2"/>
  <c r="E11" i="2" s="1"/>
  <c r="D14" i="2"/>
  <c r="D11" i="2" s="1"/>
  <c r="D20" i="2" s="1"/>
  <c r="C13" i="2"/>
  <c r="F11" i="2"/>
  <c r="C10" i="2"/>
  <c r="C9" i="2"/>
  <c r="C8" i="2"/>
  <c r="C7" i="2"/>
  <c r="C6" i="2" s="1"/>
  <c r="I6" i="2"/>
  <c r="H6" i="2"/>
  <c r="G6" i="2"/>
  <c r="F6" i="2"/>
  <c r="E6" i="2"/>
  <c r="D6" i="2"/>
  <c r="C5" i="2"/>
  <c r="C4" i="2" s="1"/>
  <c r="I4" i="2"/>
  <c r="H4" i="2"/>
  <c r="G4" i="2"/>
  <c r="F4" i="2"/>
  <c r="F20" i="2" s="1"/>
  <c r="F71" i="2" s="1"/>
  <c r="F84" i="2" s="1"/>
  <c r="F88" i="2" s="1"/>
  <c r="E4" i="2"/>
  <c r="E20" i="2" s="1"/>
  <c r="E71" i="2" s="1"/>
  <c r="E84" i="2" s="1"/>
  <c r="E88" i="2" s="1"/>
  <c r="D4" i="2"/>
  <c r="D88" i="1"/>
  <c r="C12" i="1"/>
  <c r="C86" i="1"/>
  <c r="I81" i="1"/>
  <c r="H81" i="1"/>
  <c r="G81" i="1"/>
  <c r="F81" i="1"/>
  <c r="E81" i="1"/>
  <c r="D81" i="1"/>
  <c r="C81" i="1"/>
  <c r="I80" i="1"/>
  <c r="H80" i="1"/>
  <c r="G80" i="1"/>
  <c r="F80" i="1"/>
  <c r="E80" i="1"/>
  <c r="D80" i="1"/>
  <c r="C80" i="1"/>
  <c r="C79" i="1"/>
  <c r="C78" i="1"/>
  <c r="C77" i="1"/>
  <c r="I76" i="1"/>
  <c r="I73" i="1" s="1"/>
  <c r="H76" i="1"/>
  <c r="G76" i="1"/>
  <c r="F76" i="1"/>
  <c r="E76" i="1"/>
  <c r="E73" i="1" s="1"/>
  <c r="D76" i="1"/>
  <c r="D73" i="1" s="1"/>
  <c r="C75" i="1"/>
  <c r="C74" i="1" s="1"/>
  <c r="I74" i="1"/>
  <c r="H74" i="1"/>
  <c r="H73" i="1" s="1"/>
  <c r="G74" i="1"/>
  <c r="F74" i="1"/>
  <c r="E74" i="1"/>
  <c r="D74" i="1"/>
  <c r="G73" i="1"/>
  <c r="F73" i="1"/>
  <c r="I68" i="1"/>
  <c r="C68" i="1"/>
  <c r="C67" i="1"/>
  <c r="C66" i="1"/>
  <c r="I65" i="1"/>
  <c r="H65" i="1"/>
  <c r="G65" i="1"/>
  <c r="F65" i="1"/>
  <c r="E65" i="1"/>
  <c r="D65" i="1"/>
  <c r="F64" i="1"/>
  <c r="C64" i="1" s="1"/>
  <c r="C63" i="1"/>
  <c r="F62" i="1"/>
  <c r="C62" i="1" s="1"/>
  <c r="C61" i="1"/>
  <c r="I60" i="1"/>
  <c r="H60" i="1"/>
  <c r="G60" i="1"/>
  <c r="E60" i="1"/>
  <c r="D60" i="1"/>
  <c r="C59" i="1"/>
  <c r="C58" i="1"/>
  <c r="C57" i="1" s="1"/>
  <c r="I57" i="1"/>
  <c r="I14" i="1" s="1"/>
  <c r="I11" i="1" s="1"/>
  <c r="H57" i="1"/>
  <c r="G57" i="1"/>
  <c r="G14" i="1" s="1"/>
  <c r="G11" i="1" s="1"/>
  <c r="F57" i="1"/>
  <c r="E57" i="1"/>
  <c r="E14" i="1" s="1"/>
  <c r="E11" i="1" s="1"/>
  <c r="D57" i="1"/>
  <c r="C56" i="1"/>
  <c r="C55" i="1"/>
  <c r="C54" i="1"/>
  <c r="C53" i="1"/>
  <c r="C52" i="1" s="1"/>
  <c r="I52" i="1"/>
  <c r="H52" i="1"/>
  <c r="G52" i="1"/>
  <c r="F52" i="1"/>
  <c r="E52" i="1"/>
  <c r="D52" i="1"/>
  <c r="C51" i="1"/>
  <c r="C50" i="1"/>
  <c r="C49" i="1"/>
  <c r="C48" i="1"/>
  <c r="I47" i="1"/>
  <c r="H47" i="1"/>
  <c r="G47" i="1"/>
  <c r="F47" i="1"/>
  <c r="E47" i="1"/>
  <c r="D47" i="1"/>
  <c r="C46" i="1"/>
  <c r="C45" i="1"/>
  <c r="D44" i="1"/>
  <c r="D43" i="1" s="1"/>
  <c r="C44" i="1"/>
  <c r="I43" i="1"/>
  <c r="H43" i="1"/>
  <c r="G43" i="1"/>
  <c r="F43" i="1"/>
  <c r="E43" i="1"/>
  <c r="C42" i="1"/>
  <c r="C41" i="1"/>
  <c r="C40" i="1"/>
  <c r="C39" i="1"/>
  <c r="E38" i="1"/>
  <c r="C38" i="1" s="1"/>
  <c r="C37" i="1"/>
  <c r="C36" i="1"/>
  <c r="C35" i="1"/>
  <c r="C34" i="1"/>
  <c r="C33" i="1"/>
  <c r="C32" i="1"/>
  <c r="C31" i="1"/>
  <c r="C30" i="1"/>
  <c r="C29" i="1"/>
  <c r="C28" i="1"/>
  <c r="C27" i="1"/>
  <c r="I26" i="1"/>
  <c r="H26" i="1"/>
  <c r="G26" i="1"/>
  <c r="F26" i="1"/>
  <c r="E26" i="1"/>
  <c r="D26" i="1"/>
  <c r="C25" i="1"/>
  <c r="C24" i="1"/>
  <c r="C23" i="1" s="1"/>
  <c r="I23" i="1"/>
  <c r="H23" i="1"/>
  <c r="H69" i="1" s="1"/>
  <c r="G23" i="1"/>
  <c r="F23" i="1"/>
  <c r="E23" i="1"/>
  <c r="D23" i="1"/>
  <c r="C19" i="1"/>
  <c r="C18" i="1"/>
  <c r="C17" i="1"/>
  <c r="C16" i="1"/>
  <c r="I15" i="1"/>
  <c r="H15" i="1"/>
  <c r="G15" i="1"/>
  <c r="F15" i="1"/>
  <c r="E15" i="1"/>
  <c r="D15" i="1"/>
  <c r="H14" i="1"/>
  <c r="F14" i="1"/>
  <c r="D14" i="1"/>
  <c r="C13" i="1"/>
  <c r="H11" i="1"/>
  <c r="F11" i="1"/>
  <c r="C10" i="1"/>
  <c r="C9" i="1"/>
  <c r="C8" i="1"/>
  <c r="C7" i="1"/>
  <c r="C6" i="1" s="1"/>
  <c r="I6" i="1"/>
  <c r="H6" i="1"/>
  <c r="G6" i="1"/>
  <c r="F6" i="1"/>
  <c r="E6" i="1"/>
  <c r="D6" i="1"/>
  <c r="C5" i="1"/>
  <c r="C4" i="1" s="1"/>
  <c r="I4" i="1"/>
  <c r="H4" i="1"/>
  <c r="G4" i="1"/>
  <c r="F4" i="1"/>
  <c r="E4" i="1"/>
  <c r="D4" i="1"/>
  <c r="D11" i="3" l="1"/>
  <c r="D20" i="3" s="1"/>
  <c r="C14" i="3"/>
  <c r="C11" i="3" s="1"/>
  <c r="C20" i="3" s="1"/>
  <c r="C71" i="3" s="1"/>
  <c r="C84" i="3" s="1"/>
  <c r="C88" i="3" s="1"/>
  <c r="I69" i="3"/>
  <c r="E71" i="3"/>
  <c r="E84" i="3" s="1"/>
  <c r="E88" i="3" s="1"/>
  <c r="F71" i="3"/>
  <c r="F84" i="3" s="1"/>
  <c r="F88" i="3" s="1"/>
  <c r="G71" i="3"/>
  <c r="G84" i="3" s="1"/>
  <c r="G88" i="3" s="1"/>
  <c r="H71" i="3"/>
  <c r="H84" i="3" s="1"/>
  <c r="H88" i="3" s="1"/>
  <c r="C73" i="3"/>
  <c r="I65" i="3"/>
  <c r="C14" i="2"/>
  <c r="C11" i="2" s="1"/>
  <c r="C20" i="2" s="1"/>
  <c r="C71" i="2" s="1"/>
  <c r="C84" i="2" s="1"/>
  <c r="C88" i="2" s="1"/>
  <c r="G11" i="2"/>
  <c r="G20" i="2" s="1"/>
  <c r="G71" i="2" s="1"/>
  <c r="G84" i="2" s="1"/>
  <c r="G88" i="2" s="1"/>
  <c r="H71" i="2"/>
  <c r="H84" i="2" s="1"/>
  <c r="H88" i="2" s="1"/>
  <c r="C69" i="2"/>
  <c r="D71" i="2"/>
  <c r="I20" i="2"/>
  <c r="I71" i="2" s="1"/>
  <c r="I84" i="2" s="1"/>
  <c r="I88" i="2" s="1"/>
  <c r="E20" i="1"/>
  <c r="F20" i="1"/>
  <c r="F71" i="1" s="1"/>
  <c r="F84" i="1" s="1"/>
  <c r="F88" i="1" s="1"/>
  <c r="G20" i="1"/>
  <c r="G71" i="1" s="1"/>
  <c r="G84" i="1" s="1"/>
  <c r="G88" i="1" s="1"/>
  <c r="H20" i="1"/>
  <c r="C14" i="1"/>
  <c r="I20" i="1"/>
  <c r="D11" i="1"/>
  <c r="D20" i="1" s="1"/>
  <c r="C43" i="1"/>
  <c r="D69" i="1"/>
  <c r="C65" i="1"/>
  <c r="E69" i="1"/>
  <c r="E71" i="1" s="1"/>
  <c r="E84" i="1" s="1"/>
  <c r="E88" i="1" s="1"/>
  <c r="G69" i="1"/>
  <c r="I69" i="1"/>
  <c r="I71" i="1" s="1"/>
  <c r="I84" i="1" s="1"/>
  <c r="I88" i="1" s="1"/>
  <c r="C60" i="1"/>
  <c r="H71" i="1"/>
  <c r="H84" i="1" s="1"/>
  <c r="H88" i="1" s="1"/>
  <c r="C26" i="1"/>
  <c r="C11" i="1"/>
  <c r="C20" i="1" s="1"/>
  <c r="C47" i="1"/>
  <c r="F60" i="1"/>
  <c r="F69" i="1" s="1"/>
  <c r="C76" i="1"/>
  <c r="C73" i="1" s="1"/>
  <c r="C15" i="1"/>
  <c r="D71" i="3" l="1"/>
  <c r="I71" i="3"/>
  <c r="I84" i="3" s="1"/>
  <c r="I88" i="3" s="1"/>
  <c r="D84" i="2"/>
  <c r="D71" i="1"/>
  <c r="C69" i="1"/>
  <c r="C71" i="1" s="1"/>
  <c r="C84" i="1" s="1"/>
  <c r="C88" i="1" s="1"/>
  <c r="D84" i="3" l="1"/>
  <c r="D88" i="2"/>
  <c r="D84" i="1"/>
  <c r="D88" i="3" l="1"/>
</calcChain>
</file>

<file path=xl/sharedStrings.xml><?xml version="1.0" encoding="utf-8"?>
<sst xmlns="http://schemas.openxmlformats.org/spreadsheetml/2006/main" count="495" uniqueCount="167">
  <si>
    <t>BUDGET ECONOMICO 2024 PER CENTRO DI RESPONSABILITA'</t>
  </si>
  <si>
    <t>TOTALE</t>
  </si>
  <si>
    <t>SERVIZIO ABITATIVO</t>
  </si>
  <si>
    <t>SERVIZIO RISTORAZIONE</t>
  </si>
  <si>
    <t>INTERVENTI ECONOMICI</t>
  </si>
  <si>
    <t>INTERVENTI INTEGRATIVI E SERVIZI ACCESSORI</t>
  </si>
  <si>
    <t>PATRIMONIO IMMOBILIARE IN DISPONIBILITA'</t>
  </si>
  <si>
    <t>SERVIZI GENERALI</t>
  </si>
  <si>
    <t>A</t>
  </si>
  <si>
    <t>COMPONENTI POSITIVI DELLA GESTIONE</t>
  </si>
  <si>
    <t>030</t>
  </si>
  <si>
    <t>PROVENTI DI NATURA TRIBUTARIA</t>
  </si>
  <si>
    <t>030.001</t>
  </si>
  <si>
    <t>Tassa Regionale per il diritto allo studio Universitario</t>
  </si>
  <si>
    <t>031</t>
  </si>
  <si>
    <t>RICAVI DELLE VENDITE E DELLE PRESTAZIONI E PROVENTI DA SERVIZI PUBBLICI</t>
  </si>
  <si>
    <t>031.001</t>
  </si>
  <si>
    <t>Ricavi dalla vendita di beni</t>
  </si>
  <si>
    <t>031.002</t>
  </si>
  <si>
    <t>Ricavi derivanti dalla gestione del Servizio Abitativo</t>
  </si>
  <si>
    <t>031.003</t>
  </si>
  <si>
    <t>Ricavi derivanti dalla gestione degli altri beni immobili</t>
  </si>
  <si>
    <t>031.004</t>
  </si>
  <si>
    <t>Ricavi dalla vendita di altri servizi</t>
  </si>
  <si>
    <t>032</t>
  </si>
  <si>
    <t>PROVENTI DA TRASFERIMENTI E CONTRIBUTI</t>
  </si>
  <si>
    <t>032.001</t>
  </si>
  <si>
    <t>Trasferimenti correnti da Amministrazioni Pubbliche</t>
  </si>
  <si>
    <t>032.002</t>
  </si>
  <si>
    <t>Trasferimenti correnti da soggetti privati</t>
  </si>
  <si>
    <t>032.004</t>
  </si>
  <si>
    <t>Quota annuale di contributi agli investimenti da Amministrazioni Pubbliche</t>
  </si>
  <si>
    <t>034</t>
  </si>
  <si>
    <t>ALTRI RICAVI E PROVENTI DIVERSI</t>
  </si>
  <si>
    <t>034.001</t>
  </si>
  <si>
    <t>Indennizzi di assicurazione</t>
  </si>
  <si>
    <t>034.002</t>
  </si>
  <si>
    <t>Proventi derivanti dall'attività di controllo e repressione delle irregolarità e degli illeciti</t>
  </si>
  <si>
    <t>034.003</t>
  </si>
  <si>
    <t>Proventi da rimborsi</t>
  </si>
  <si>
    <t>034.004</t>
  </si>
  <si>
    <t>Altri proventi</t>
  </si>
  <si>
    <t>TOTALE COMPONENTI POSITIVI DELLA GESTIONE (A)</t>
  </si>
  <si>
    <t>B</t>
  </si>
  <si>
    <t>COMPONENTI NEGATIVI DELLA GESTIONE</t>
  </si>
  <si>
    <t>040</t>
  </si>
  <si>
    <t>ACQUISTO DI MATERIE PRIME E/O BENI DI CONSUMO</t>
  </si>
  <si>
    <t>040.001</t>
  </si>
  <si>
    <t>Giornali, riviste e pubblicazioni</t>
  </si>
  <si>
    <t>040.002</t>
  </si>
  <si>
    <t>Altri beni di consumo</t>
  </si>
  <si>
    <t>041</t>
  </si>
  <si>
    <t>PRESTAZIONI DI SERVIZI</t>
  </si>
  <si>
    <t>041.001</t>
  </si>
  <si>
    <t>Organi e incarichi istituzionali dell'amministrazione</t>
  </si>
  <si>
    <t>041.002</t>
  </si>
  <si>
    <t>Costi di rappresentanza, organizzazione eventi, pubblicità e servizi per trasferta</t>
  </si>
  <si>
    <t>041.003</t>
  </si>
  <si>
    <t>Aggi di riscossione</t>
  </si>
  <si>
    <t>041.004</t>
  </si>
  <si>
    <t>Formazione e addestramento</t>
  </si>
  <si>
    <t>041.005</t>
  </si>
  <si>
    <t>Utenze e canoni</t>
  </si>
  <si>
    <t>041.006</t>
  </si>
  <si>
    <t>Canoni per Progetti di partenariato pubblico privato (PPP)</t>
  </si>
  <si>
    <t>041.007</t>
  </si>
  <si>
    <t>Manutenzione ordinaria e riparazioni</t>
  </si>
  <si>
    <t>041.008</t>
  </si>
  <si>
    <t>Consulenze</t>
  </si>
  <si>
    <t>041.009</t>
  </si>
  <si>
    <t>Prestazioni professionali e specialistiche</t>
  </si>
  <si>
    <t>041.010</t>
  </si>
  <si>
    <t>Lavoro flessibilie, quota LSU e acquisto di servizi da agenzie di lavoro interinale</t>
  </si>
  <si>
    <t>041.011</t>
  </si>
  <si>
    <t>Servizi ausiliari</t>
  </si>
  <si>
    <t>041.012</t>
  </si>
  <si>
    <t>Servizi di ristorazione</t>
  </si>
  <si>
    <t>041.013</t>
  </si>
  <si>
    <t>Servizi amministrativi</t>
  </si>
  <si>
    <t>041.014</t>
  </si>
  <si>
    <t>Servizi finanziari</t>
  </si>
  <si>
    <t>041.015</t>
  </si>
  <si>
    <t>Servizi informatici e di telecomunicazioni</t>
  </si>
  <si>
    <t>041.016</t>
  </si>
  <si>
    <t>Costi per altri servizi</t>
  </si>
  <si>
    <t>042</t>
  </si>
  <si>
    <t>UTILIZZO DI BENI DI TERZI</t>
  </si>
  <si>
    <t>042.001</t>
  </si>
  <si>
    <t>Noleggi e fitti</t>
  </si>
  <si>
    <t>042.002</t>
  </si>
  <si>
    <t>Licenze</t>
  </si>
  <si>
    <t>042.003</t>
  </si>
  <si>
    <t>Diritti reali di godimento e servitù onerose</t>
  </si>
  <si>
    <t>043</t>
  </si>
  <si>
    <t>PERSONALE</t>
  </si>
  <si>
    <t>043.001</t>
  </si>
  <si>
    <t>Retribuzioni in denaro</t>
  </si>
  <si>
    <t>043.002</t>
  </si>
  <si>
    <t>Contributi effettivi a carico dell'amministrazione</t>
  </si>
  <si>
    <t>043.003</t>
  </si>
  <si>
    <t>Contributi sociali figurativi</t>
  </si>
  <si>
    <t>043.004</t>
  </si>
  <si>
    <t>Altri costi del personale</t>
  </si>
  <si>
    <t>044</t>
  </si>
  <si>
    <t>ONERI DIVERSI DELLA GESTIONE</t>
  </si>
  <si>
    <t>044.001</t>
  </si>
  <si>
    <t>Imposte, tasse e proventi assimilati di natura corrente a carico dell'ente</t>
  </si>
  <si>
    <t>044.002</t>
  </si>
  <si>
    <t>Premi di assicurazione</t>
  </si>
  <si>
    <t>044.003</t>
  </si>
  <si>
    <t>Costi per rimborsi</t>
  </si>
  <si>
    <t>044.004</t>
  </si>
  <si>
    <t>Altri costi della gestione</t>
  </si>
  <si>
    <t>045</t>
  </si>
  <si>
    <t>AMMORTAMENTI E SVALUTAZIONI</t>
  </si>
  <si>
    <t>045.001</t>
  </si>
  <si>
    <t>Ammortamento di immobilizzazioni materiali</t>
  </si>
  <si>
    <t>045.002</t>
  </si>
  <si>
    <t>Ammortamento di immobilizzazioni immateriali</t>
  </si>
  <si>
    <t>046</t>
  </si>
  <si>
    <t>COSTI PER TRASFERIMENTI E CONTRIBUTI</t>
  </si>
  <si>
    <t>046.001</t>
  </si>
  <si>
    <t>Trasferimenti correnti a Amministrazioni Pubbliche</t>
  </si>
  <si>
    <t>046.002</t>
  </si>
  <si>
    <t>Trasferimenti correnti a studenti</t>
  </si>
  <si>
    <t>046.003</t>
  </si>
  <si>
    <t>Trasferimenti correnti ad associazioni studentesche</t>
  </si>
  <si>
    <t>046.004</t>
  </si>
  <si>
    <t>Trasferimenti correnti a studenti da assegnazioni vincolate PAT</t>
  </si>
  <si>
    <t>047</t>
  </si>
  <si>
    <t>ACCANTONAMENTI</t>
  </si>
  <si>
    <t>047.001</t>
  </si>
  <si>
    <t>Accantonamento a Fondo svalutazione crediti</t>
  </si>
  <si>
    <t>047.002</t>
  </si>
  <si>
    <t>Accantonamento a Fondo rischi</t>
  </si>
  <si>
    <t>047.003</t>
  </si>
  <si>
    <t>Altri accantonamenti</t>
  </si>
  <si>
    <t>TOTALE COMPONENTI NEGATIVI DELLA GESTIONE (B)</t>
  </si>
  <si>
    <t>DIFFERENZA TRA COMPONENTI POSITIVI E NEGATIVI DELLA GESTIONE (A-B)</t>
  </si>
  <si>
    <t>C</t>
  </si>
  <si>
    <t>PROVENTI ED ONERI FINANZIARI</t>
  </si>
  <si>
    <t>036</t>
  </si>
  <si>
    <t>PROVENTI FINANZIARI</t>
  </si>
  <si>
    <t>036.001</t>
  </si>
  <si>
    <t>Interessi attivi</t>
  </si>
  <si>
    <t>048</t>
  </si>
  <si>
    <t>ONERI FINANZIARI</t>
  </si>
  <si>
    <t>048.001</t>
  </si>
  <si>
    <t>Altri oneri per interessi pagati ad amministrazioni pubbliche</t>
  </si>
  <si>
    <t>048.002</t>
  </si>
  <si>
    <t>Altri oneri per interessi pagati ad altri soggetti</t>
  </si>
  <si>
    <t>048.003</t>
  </si>
  <si>
    <t>Altri oneri per interessi diversi</t>
  </si>
  <si>
    <t>D</t>
  </si>
  <si>
    <t>RETTIFICHE DI VALORE DI ATTIVITA' FINANZIARIE</t>
  </si>
  <si>
    <t>050</t>
  </si>
  <si>
    <t>RETTIFICHE DI ATTIVITA' FINANZIARIE</t>
  </si>
  <si>
    <t>050.001</t>
  </si>
  <si>
    <t>Rivalutazioni</t>
  </si>
  <si>
    <t>050.002</t>
  </si>
  <si>
    <t>Svalutazioni</t>
  </si>
  <si>
    <t>RISULTATO PRIMA DELLE IMPOSTE (A-B+/-C+/-D+/-E)</t>
  </si>
  <si>
    <t>F</t>
  </si>
  <si>
    <t>IMPOSTE E TASSE</t>
  </si>
  <si>
    <t>RISULTATO DI ESERCIZIO</t>
  </si>
  <si>
    <t>BUDGET ECONOMICO 2025 PER CENTRO DI RESPONSABILITA'</t>
  </si>
  <si>
    <t>BUDGET ECONOMICO 2026 PER CENTRO DI RESPONSABILITA'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</si>
</sst>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10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Calibri"/>
      <family val="2"/>
    </font>
    <font>
      <b/>
      <sz val="11"/>
      <color indexed="8"/>
      <name val="Calibri"/>
      <family val="2"/>
    </font>
    <font>
      <strike/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0" xfId="0" applyNumberFormat="1"/>
    <xf numFmtId="49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9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0" fillId="0" borderId="0" xfId="0" applyNumberFormat="1"/>
    <xf numFmtId="4" fontId="0" fillId="0" borderId="0" xfId="0" applyNumberFormat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5BC2-3A44-414C-8621-CE3F2C0638FF}">
  <dimension ref="A1:BL93"/>
  <sheetViews>
    <sheetView topLeftCell="A70" workbookViewId="0">
      <selection activeCell="L78" sqref="L78"/>
    </sheetView>
  </sheetViews>
  <sheetFormatPr defaultColWidth="12.5703125" defaultRowHeight="15" x14ac:dyDescent="0.25"/>
  <cols>
    <col min="1" max="1" width="8.28515625" style="28" bestFit="1" customWidth="1"/>
    <col min="2" max="2" width="51.7109375" customWidth="1"/>
    <col min="3" max="9" width="18.5703125" customWidth="1"/>
    <col min="10" max="10" width="14.42578125" bestFit="1" customWidth="1"/>
    <col min="11" max="11" width="13.7109375" style="1" bestFit="1" customWidth="1"/>
    <col min="12" max="12" width="8.5703125" customWidth="1"/>
    <col min="13" max="13" width="10.42578125" customWidth="1"/>
    <col min="14" max="64" width="8.5703125" customWidth="1"/>
  </cols>
  <sheetData>
    <row r="1" spans="1:64" ht="30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64" s="5" customFormat="1" ht="75.75" customHeight="1" x14ac:dyDescent="0.3">
      <c r="A2" s="2"/>
      <c r="B2" s="3"/>
      <c r="C2" s="3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K2" s="6"/>
    </row>
    <row r="3" spans="1:64" ht="25.5" customHeight="1" x14ac:dyDescent="0.25">
      <c r="A3" s="7" t="s">
        <v>8</v>
      </c>
      <c r="B3" s="8" t="s">
        <v>9</v>
      </c>
      <c r="C3" s="9"/>
      <c r="D3" s="9"/>
      <c r="E3" s="9"/>
      <c r="F3" s="9"/>
      <c r="G3" s="9"/>
      <c r="H3" s="9"/>
      <c r="I3" s="9"/>
      <c r="J3" s="10"/>
      <c r="K3" s="1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4" ht="25.5" customHeight="1" x14ac:dyDescent="0.25">
      <c r="A4" s="12" t="s">
        <v>10</v>
      </c>
      <c r="B4" s="13" t="s">
        <v>11</v>
      </c>
      <c r="C4" s="34">
        <f t="shared" ref="C4:I4" si="0">SUM(C5)</f>
        <v>2650000</v>
      </c>
      <c r="D4" s="14">
        <f t="shared" si="0"/>
        <v>0</v>
      </c>
      <c r="E4" s="14">
        <f>SUM(E5)</f>
        <v>0</v>
      </c>
      <c r="F4" s="14">
        <f t="shared" si="0"/>
        <v>2650000</v>
      </c>
      <c r="G4" s="14">
        <f t="shared" si="0"/>
        <v>0</v>
      </c>
      <c r="H4" s="14">
        <f t="shared" si="0"/>
        <v>0</v>
      </c>
      <c r="I4" s="14">
        <f t="shared" si="0"/>
        <v>0</v>
      </c>
      <c r="J4" s="10"/>
      <c r="K4" s="11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ht="25.5" customHeight="1" x14ac:dyDescent="0.25">
      <c r="A5" s="15" t="s">
        <v>12</v>
      </c>
      <c r="B5" s="16" t="s">
        <v>13</v>
      </c>
      <c r="C5" s="30">
        <f>SUM(D5:I5)</f>
        <v>2650000</v>
      </c>
      <c r="D5" s="17">
        <v>0</v>
      </c>
      <c r="E5" s="17">
        <v>0</v>
      </c>
      <c r="F5" s="17">
        <v>2650000</v>
      </c>
      <c r="G5" s="17">
        <v>0</v>
      </c>
      <c r="H5" s="17">
        <v>0</v>
      </c>
      <c r="I5" s="17">
        <v>0</v>
      </c>
      <c r="J5" s="10"/>
      <c r="K5" s="1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ht="25.5" customHeight="1" x14ac:dyDescent="0.25">
      <c r="A6" s="12" t="s">
        <v>14</v>
      </c>
      <c r="B6" s="13" t="s">
        <v>15</v>
      </c>
      <c r="C6" s="34">
        <f t="shared" ref="C6:I6" si="1">SUM(C7:C10)</f>
        <v>3179000</v>
      </c>
      <c r="D6" s="14">
        <f t="shared" si="1"/>
        <v>3103000</v>
      </c>
      <c r="E6" s="14">
        <f t="shared" si="1"/>
        <v>0</v>
      </c>
      <c r="F6" s="14">
        <f t="shared" si="1"/>
        <v>0</v>
      </c>
      <c r="G6" s="14">
        <f t="shared" si="1"/>
        <v>6000</v>
      </c>
      <c r="H6" s="14">
        <f t="shared" si="1"/>
        <v>70000</v>
      </c>
      <c r="I6" s="14">
        <f t="shared" si="1"/>
        <v>0</v>
      </c>
      <c r="J6" s="10"/>
      <c r="K6" s="11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64" ht="25.5" customHeight="1" x14ac:dyDescent="0.25">
      <c r="A7" s="15" t="s">
        <v>16</v>
      </c>
      <c r="B7" s="16" t="s">
        <v>17</v>
      </c>
      <c r="C7" s="30">
        <f>SUM(D7:I7)</f>
        <v>9000</v>
      </c>
      <c r="D7" s="17">
        <v>3000</v>
      </c>
      <c r="E7" s="17">
        <v>0</v>
      </c>
      <c r="F7" s="17">
        <v>0</v>
      </c>
      <c r="G7" s="17">
        <v>6000</v>
      </c>
      <c r="H7" s="17">
        <v>0</v>
      </c>
      <c r="I7" s="17">
        <v>0</v>
      </c>
      <c r="J7" s="10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1:64" ht="25.5" customHeight="1" x14ac:dyDescent="0.25">
      <c r="A8" s="15" t="s">
        <v>18</v>
      </c>
      <c r="B8" s="16" t="s">
        <v>19</v>
      </c>
      <c r="C8" s="30">
        <f>SUM(D8:I8)</f>
        <v>3100000</v>
      </c>
      <c r="D8" s="17">
        <v>3100000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0"/>
      <c r="K8" s="11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</row>
    <row r="9" spans="1:64" ht="25.5" customHeight="1" x14ac:dyDescent="0.25">
      <c r="A9" s="15" t="s">
        <v>20</v>
      </c>
      <c r="B9" s="16" t="s">
        <v>21</v>
      </c>
      <c r="C9" s="30">
        <f>SUM(D9:I9)</f>
        <v>70000</v>
      </c>
      <c r="D9" s="17">
        <v>0</v>
      </c>
      <c r="E9" s="17">
        <v>0</v>
      </c>
      <c r="F9" s="17">
        <v>0</v>
      </c>
      <c r="G9" s="17"/>
      <c r="H9" s="17">
        <v>70000</v>
      </c>
      <c r="I9" s="17">
        <v>0</v>
      </c>
      <c r="J9" s="10"/>
      <c r="K9" s="18"/>
      <c r="L9" s="19"/>
      <c r="M9" s="19"/>
      <c r="N9" s="19"/>
      <c r="O9" s="19"/>
      <c r="P9" s="19"/>
      <c r="Q9" s="19"/>
      <c r="R9" s="1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</row>
    <row r="10" spans="1:64" ht="25.5" customHeight="1" x14ac:dyDescent="0.25">
      <c r="A10" s="15" t="s">
        <v>22</v>
      </c>
      <c r="B10" s="16" t="s">
        <v>23</v>
      </c>
      <c r="C10" s="30">
        <f>SUM(D10:I10)</f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0"/>
      <c r="K10" s="11"/>
      <c r="L10" s="11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ht="25.5" customHeight="1" x14ac:dyDescent="0.25">
      <c r="A11" s="12" t="s">
        <v>24</v>
      </c>
      <c r="B11" s="13" t="s">
        <v>25</v>
      </c>
      <c r="C11" s="34">
        <f t="shared" ref="C11:I11" si="2">C12+C13+C14</f>
        <v>13826567</v>
      </c>
      <c r="D11" s="14">
        <f t="shared" si="2"/>
        <v>2631403.66</v>
      </c>
      <c r="E11" s="14">
        <f t="shared" si="2"/>
        <v>1261010</v>
      </c>
      <c r="F11" s="14">
        <f t="shared" si="2"/>
        <v>5237813.34</v>
      </c>
      <c r="G11" s="14">
        <f t="shared" si="2"/>
        <v>2120810</v>
      </c>
      <c r="H11" s="14">
        <f t="shared" si="2"/>
        <v>494805</v>
      </c>
      <c r="I11" s="14">
        <f t="shared" si="2"/>
        <v>2080725</v>
      </c>
      <c r="J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ht="25.5" customHeight="1" x14ac:dyDescent="0.25">
      <c r="A12" s="15" t="s">
        <v>26</v>
      </c>
      <c r="B12" s="16" t="s">
        <v>27</v>
      </c>
      <c r="C12" s="35">
        <f>SUM(D12:I12)</f>
        <v>10926567</v>
      </c>
      <c r="D12" s="30">
        <v>1228403.6599999999</v>
      </c>
      <c r="E12" s="30">
        <v>1111010</v>
      </c>
      <c r="F12" s="30">
        <v>5237813.34</v>
      </c>
      <c r="G12" s="30">
        <v>1007810</v>
      </c>
      <c r="H12" s="30">
        <v>264805</v>
      </c>
      <c r="I12" s="30">
        <v>2076725</v>
      </c>
      <c r="J12" s="31"/>
      <c r="K12" s="32"/>
      <c r="L12" s="1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1:64" ht="25.5" customHeight="1" x14ac:dyDescent="0.25">
      <c r="A13" s="15" t="s">
        <v>28</v>
      </c>
      <c r="B13" s="16" t="s">
        <v>29</v>
      </c>
      <c r="C13" s="30">
        <f>SUM(D13:I13)</f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0"/>
      <c r="K13" s="11"/>
      <c r="L13" s="1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5.5" customHeight="1" x14ac:dyDescent="0.25">
      <c r="A14" s="15" t="s">
        <v>30</v>
      </c>
      <c r="B14" s="16" t="s">
        <v>31</v>
      </c>
      <c r="C14" s="30">
        <f>SUM(D14:I14)</f>
        <v>2900000</v>
      </c>
      <c r="D14" s="17">
        <f>D57</f>
        <v>1403000</v>
      </c>
      <c r="E14" s="17">
        <f t="shared" ref="E14:I14" si="3">E57</f>
        <v>150000</v>
      </c>
      <c r="F14" s="17">
        <f t="shared" si="3"/>
        <v>0</v>
      </c>
      <c r="G14" s="17">
        <f t="shared" si="3"/>
        <v>1113000</v>
      </c>
      <c r="H14" s="17">
        <f t="shared" si="3"/>
        <v>230000</v>
      </c>
      <c r="I14" s="17">
        <f t="shared" si="3"/>
        <v>4000</v>
      </c>
      <c r="J14" s="10"/>
      <c r="K14" s="29"/>
      <c r="L14" s="1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</row>
    <row r="15" spans="1:64" ht="25.5" customHeight="1" x14ac:dyDescent="0.25">
      <c r="A15" s="12" t="s">
        <v>32</v>
      </c>
      <c r="B15" s="13" t="s">
        <v>33</v>
      </c>
      <c r="C15" s="34">
        <f t="shared" ref="C15:I15" si="4">SUM(C16:C19)</f>
        <v>521000</v>
      </c>
      <c r="D15" s="14">
        <f t="shared" si="4"/>
        <v>20500</v>
      </c>
      <c r="E15" s="14">
        <f t="shared" si="4"/>
        <v>82000</v>
      </c>
      <c r="F15" s="14">
        <f t="shared" si="4"/>
        <v>323000</v>
      </c>
      <c r="G15" s="14">
        <f t="shared" si="4"/>
        <v>6500</v>
      </c>
      <c r="H15" s="14">
        <f t="shared" si="4"/>
        <v>50000</v>
      </c>
      <c r="I15" s="14">
        <f t="shared" si="4"/>
        <v>39000</v>
      </c>
      <c r="J15" s="10"/>
      <c r="K15" s="11"/>
      <c r="L15" s="11"/>
      <c r="M15" s="11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4" ht="25.5" customHeight="1" x14ac:dyDescent="0.25">
      <c r="A16" s="15" t="s">
        <v>34</v>
      </c>
      <c r="B16" s="16" t="s">
        <v>35</v>
      </c>
      <c r="C16" s="30">
        <f>SUM(D16:I16)</f>
        <v>5000</v>
      </c>
      <c r="D16" s="17">
        <v>2500</v>
      </c>
      <c r="E16" s="17">
        <v>0</v>
      </c>
      <c r="F16" s="17">
        <v>0</v>
      </c>
      <c r="G16" s="17">
        <v>2500</v>
      </c>
      <c r="H16" s="17">
        <v>0</v>
      </c>
      <c r="I16" s="17">
        <v>0</v>
      </c>
      <c r="J16" s="10"/>
      <c r="K16" s="11"/>
      <c r="L16" s="10"/>
      <c r="M16" s="11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</row>
    <row r="17" spans="1:64" ht="30" x14ac:dyDescent="0.25">
      <c r="A17" s="15" t="s">
        <v>36</v>
      </c>
      <c r="B17" s="20" t="s">
        <v>37</v>
      </c>
      <c r="C17" s="30">
        <f t="shared" ref="C17:C19" si="5">SUM(D17:I17)</f>
        <v>2000</v>
      </c>
      <c r="D17" s="17">
        <v>0</v>
      </c>
      <c r="E17" s="17">
        <v>0</v>
      </c>
      <c r="F17" s="17">
        <v>2000</v>
      </c>
      <c r="G17" s="17">
        <v>0</v>
      </c>
      <c r="H17" s="17">
        <v>0</v>
      </c>
      <c r="I17" s="17">
        <v>0</v>
      </c>
      <c r="J17" s="10"/>
      <c r="K17" s="11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</row>
    <row r="18" spans="1:64" ht="25.5" customHeight="1" x14ac:dyDescent="0.25">
      <c r="A18" s="15" t="s">
        <v>38</v>
      </c>
      <c r="B18" s="16" t="s">
        <v>39</v>
      </c>
      <c r="C18" s="30">
        <f t="shared" si="5"/>
        <v>362000</v>
      </c>
      <c r="D18" s="17">
        <v>6000</v>
      </c>
      <c r="E18" s="17">
        <v>2000</v>
      </c>
      <c r="F18" s="17">
        <v>320000</v>
      </c>
      <c r="G18" s="17">
        <v>0</v>
      </c>
      <c r="H18" s="17">
        <v>0</v>
      </c>
      <c r="I18" s="17">
        <v>34000</v>
      </c>
      <c r="J18" s="10"/>
      <c r="K18" s="11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</row>
    <row r="19" spans="1:64" ht="25.5" customHeight="1" x14ac:dyDescent="0.25">
      <c r="A19" s="15" t="s">
        <v>40</v>
      </c>
      <c r="B19" s="16" t="s">
        <v>41</v>
      </c>
      <c r="C19" s="30">
        <f t="shared" si="5"/>
        <v>152000</v>
      </c>
      <c r="D19" s="17">
        <v>12000</v>
      </c>
      <c r="E19" s="17">
        <v>80000</v>
      </c>
      <c r="F19" s="17">
        <v>1000</v>
      </c>
      <c r="G19" s="17">
        <v>4000</v>
      </c>
      <c r="H19" s="17">
        <v>50000</v>
      </c>
      <c r="I19" s="17">
        <v>5000</v>
      </c>
      <c r="J19" s="10"/>
      <c r="K19" s="1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</row>
    <row r="20" spans="1:64" ht="25.5" customHeight="1" x14ac:dyDescent="0.25">
      <c r="A20" s="21"/>
      <c r="B20" s="8" t="s">
        <v>42</v>
      </c>
      <c r="C20" s="9">
        <f>C4+C6+C11+C15</f>
        <v>20176567</v>
      </c>
      <c r="D20" s="9">
        <f t="shared" ref="D20:I20" si="6">D4+D6+D11+D15</f>
        <v>5754903.6600000001</v>
      </c>
      <c r="E20" s="9">
        <f t="shared" si="6"/>
        <v>1343010</v>
      </c>
      <c r="F20" s="9">
        <f t="shared" si="6"/>
        <v>8210813.3399999999</v>
      </c>
      <c r="G20" s="9">
        <f t="shared" si="6"/>
        <v>2133310</v>
      </c>
      <c r="H20" s="9">
        <f t="shared" si="6"/>
        <v>614805</v>
      </c>
      <c r="I20" s="9">
        <f t="shared" si="6"/>
        <v>2119725</v>
      </c>
      <c r="J20" s="11"/>
      <c r="K20" s="1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64" ht="25.5" customHeight="1" x14ac:dyDescent="0.25">
      <c r="A21" s="22"/>
      <c r="B21" s="23"/>
      <c r="C21" s="24"/>
      <c r="D21" s="24"/>
      <c r="E21" s="24"/>
      <c r="F21" s="24"/>
      <c r="G21" s="24"/>
      <c r="H21" s="24"/>
      <c r="I21" s="24"/>
      <c r="J21" s="10"/>
      <c r="K21" s="11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64" ht="25.5" customHeight="1" x14ac:dyDescent="0.25">
      <c r="A22" s="7" t="s">
        <v>43</v>
      </c>
      <c r="B22" s="8" t="s">
        <v>44</v>
      </c>
      <c r="C22" s="25"/>
      <c r="D22" s="25"/>
      <c r="E22" s="25"/>
      <c r="F22" s="25"/>
      <c r="G22" s="25"/>
      <c r="H22" s="25"/>
      <c r="I22" s="25"/>
      <c r="K22" s="11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64" ht="25.5" customHeight="1" x14ac:dyDescent="0.25">
      <c r="A23" s="12" t="s">
        <v>45</v>
      </c>
      <c r="B23" s="12" t="s">
        <v>46</v>
      </c>
      <c r="C23" s="34">
        <f t="shared" ref="C23:I23" si="7">SUM(C24:C25)</f>
        <v>77600</v>
      </c>
      <c r="D23" s="14">
        <f t="shared" si="7"/>
        <v>45500</v>
      </c>
      <c r="E23" s="14">
        <f t="shared" si="7"/>
        <v>5000</v>
      </c>
      <c r="F23" s="14">
        <f t="shared" si="7"/>
        <v>2000</v>
      </c>
      <c r="G23" s="14">
        <f t="shared" si="7"/>
        <v>15000</v>
      </c>
      <c r="H23" s="14">
        <f t="shared" si="7"/>
        <v>4500</v>
      </c>
      <c r="I23" s="14">
        <f t="shared" si="7"/>
        <v>5600</v>
      </c>
      <c r="K23" s="11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</row>
    <row r="24" spans="1:64" ht="25.5" customHeight="1" x14ac:dyDescent="0.25">
      <c r="A24" s="15" t="s">
        <v>47</v>
      </c>
      <c r="B24" s="16" t="s">
        <v>48</v>
      </c>
      <c r="C24" s="30">
        <f>SUM(D24:I24)</f>
        <v>4000</v>
      </c>
      <c r="D24" s="17">
        <v>500</v>
      </c>
      <c r="E24" s="17">
        <v>0</v>
      </c>
      <c r="F24" s="17">
        <v>0</v>
      </c>
      <c r="G24" s="17">
        <v>0</v>
      </c>
      <c r="H24" s="17">
        <v>0</v>
      </c>
      <c r="I24" s="17">
        <v>3500</v>
      </c>
      <c r="K24" s="11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</row>
    <row r="25" spans="1:64" ht="25.5" customHeight="1" x14ac:dyDescent="0.25">
      <c r="A25" s="15" t="s">
        <v>49</v>
      </c>
      <c r="B25" s="16" t="s">
        <v>50</v>
      </c>
      <c r="C25" s="30">
        <f>SUM(D25:I25)</f>
        <v>73600</v>
      </c>
      <c r="D25" s="17">
        <v>45000</v>
      </c>
      <c r="E25" s="17">
        <v>5000</v>
      </c>
      <c r="F25" s="17">
        <v>2000</v>
      </c>
      <c r="G25" s="17">
        <v>15000</v>
      </c>
      <c r="H25" s="17">
        <v>4500</v>
      </c>
      <c r="I25" s="17">
        <v>2100</v>
      </c>
      <c r="K25" s="11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</row>
    <row r="26" spans="1:64" ht="25.5" customHeight="1" x14ac:dyDescent="0.25">
      <c r="A26" s="12" t="s">
        <v>51</v>
      </c>
      <c r="B26" s="13" t="s">
        <v>52</v>
      </c>
      <c r="C26" s="34">
        <f>SUM(C27:C42)</f>
        <v>6200303.6600000001</v>
      </c>
      <c r="D26" s="14">
        <f t="shared" ref="D26" si="8">SUM(D27:D42)</f>
        <v>3739803.66</v>
      </c>
      <c r="E26" s="14">
        <f>SUM(E27:E42)</f>
        <v>1163000</v>
      </c>
      <c r="F26" s="14">
        <f t="shared" ref="F26:I26" si="9">SUM(F27:F42)</f>
        <v>81900</v>
      </c>
      <c r="G26" s="14">
        <f t="shared" si="9"/>
        <v>701800</v>
      </c>
      <c r="H26" s="14">
        <f t="shared" si="9"/>
        <v>306600</v>
      </c>
      <c r="I26" s="14">
        <f t="shared" si="9"/>
        <v>207200</v>
      </c>
      <c r="K26" s="11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</row>
    <row r="27" spans="1:64" ht="25.5" customHeight="1" x14ac:dyDescent="0.25">
      <c r="A27" s="15" t="s">
        <v>53</v>
      </c>
      <c r="B27" s="16" t="s">
        <v>54</v>
      </c>
      <c r="C27" s="30">
        <f t="shared" ref="C27:C42" si="10">SUM(D27:I27)</f>
        <v>62000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62000</v>
      </c>
      <c r="K27" s="11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64" ht="25.5" customHeight="1" x14ac:dyDescent="0.25">
      <c r="A28" s="15" t="s">
        <v>55</v>
      </c>
      <c r="B28" s="16" t="s">
        <v>56</v>
      </c>
      <c r="C28" s="30">
        <f>SUM(D28:I28)</f>
        <v>8700</v>
      </c>
      <c r="D28" s="17">
        <v>2500</v>
      </c>
      <c r="E28" s="17">
        <v>500</v>
      </c>
      <c r="F28" s="17">
        <v>2500</v>
      </c>
      <c r="G28" s="17">
        <v>1500</v>
      </c>
      <c r="H28" s="17">
        <v>0</v>
      </c>
      <c r="I28" s="17">
        <v>1700</v>
      </c>
      <c r="K28" s="1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64" ht="25.5" customHeight="1" x14ac:dyDescent="0.25">
      <c r="A29" s="15" t="s">
        <v>57</v>
      </c>
      <c r="B29" s="16" t="s">
        <v>58</v>
      </c>
      <c r="C29" s="30">
        <f t="shared" si="10"/>
        <v>5000</v>
      </c>
      <c r="D29" s="17">
        <v>2000</v>
      </c>
      <c r="E29" s="17">
        <v>0</v>
      </c>
      <c r="F29" s="17">
        <v>3000</v>
      </c>
      <c r="G29" s="17">
        <v>0</v>
      </c>
      <c r="H29" s="17">
        <v>0</v>
      </c>
      <c r="I29" s="17">
        <v>0</v>
      </c>
      <c r="K29" s="11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</row>
    <row r="30" spans="1:64" ht="25.5" customHeight="1" x14ac:dyDescent="0.25">
      <c r="A30" s="15" t="s">
        <v>59</v>
      </c>
      <c r="B30" s="16" t="s">
        <v>60</v>
      </c>
      <c r="C30" s="30">
        <f>SUM(D30:I30)</f>
        <v>13000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13000</v>
      </c>
      <c r="K30" s="11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4" ht="25.5" customHeight="1" x14ac:dyDescent="0.25">
      <c r="A31" s="15" t="s">
        <v>61</v>
      </c>
      <c r="B31" s="16" t="s">
        <v>62</v>
      </c>
      <c r="C31" s="30">
        <f t="shared" si="10"/>
        <v>1375000</v>
      </c>
      <c r="D31" s="17">
        <v>1000000</v>
      </c>
      <c r="E31" s="17">
        <v>35000</v>
      </c>
      <c r="F31" s="17">
        <v>0</v>
      </c>
      <c r="G31" s="17">
        <v>200000</v>
      </c>
      <c r="H31" s="17">
        <v>140000</v>
      </c>
      <c r="I31" s="17">
        <v>0</v>
      </c>
      <c r="K31" s="11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4" ht="25.5" customHeight="1" x14ac:dyDescent="0.25">
      <c r="A32" s="15" t="s">
        <v>63</v>
      </c>
      <c r="B32" s="16" t="s">
        <v>64</v>
      </c>
      <c r="C32" s="30">
        <f t="shared" si="10"/>
        <v>906753.66</v>
      </c>
      <c r="D32" s="17">
        <v>906753.66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K32" s="1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ht="25.5" customHeight="1" x14ac:dyDescent="0.25">
      <c r="A33" s="15" t="s">
        <v>65</v>
      </c>
      <c r="B33" s="16" t="s">
        <v>66</v>
      </c>
      <c r="C33" s="30">
        <f t="shared" si="10"/>
        <v>720000</v>
      </c>
      <c r="D33" s="17">
        <v>550000</v>
      </c>
      <c r="E33" s="17">
        <v>35000</v>
      </c>
      <c r="F33" s="17">
        <v>0</v>
      </c>
      <c r="G33" s="17">
        <v>100000</v>
      </c>
      <c r="H33" s="17">
        <v>35000</v>
      </c>
      <c r="I33" s="17">
        <v>0</v>
      </c>
      <c r="K33" s="1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ht="25.5" customHeight="1" x14ac:dyDescent="0.25">
      <c r="A34" s="15" t="s">
        <v>67</v>
      </c>
      <c r="B34" s="16" t="s">
        <v>68</v>
      </c>
      <c r="C34" s="30">
        <f t="shared" si="10"/>
        <v>50000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50000</v>
      </c>
      <c r="K34" s="1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ht="25.5" customHeight="1" x14ac:dyDescent="0.25">
      <c r="A35" s="15" t="s">
        <v>69</v>
      </c>
      <c r="B35" s="16" t="s">
        <v>70</v>
      </c>
      <c r="C35" s="30">
        <f t="shared" si="10"/>
        <v>6000</v>
      </c>
      <c r="D35" s="17">
        <v>2000</v>
      </c>
      <c r="E35" s="17">
        <v>0</v>
      </c>
      <c r="F35" s="17">
        <v>0</v>
      </c>
      <c r="G35" s="17">
        <v>0</v>
      </c>
      <c r="H35" s="17">
        <v>0</v>
      </c>
      <c r="I35" s="17">
        <v>4000</v>
      </c>
      <c r="K35" s="1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ht="25.5" customHeight="1" x14ac:dyDescent="0.25">
      <c r="A36" s="15" t="s">
        <v>71</v>
      </c>
      <c r="B36" s="16" t="s">
        <v>72</v>
      </c>
      <c r="C36" s="30">
        <f t="shared" si="10"/>
        <v>113500</v>
      </c>
      <c r="D36" s="17">
        <v>60000</v>
      </c>
      <c r="E36" s="17">
        <v>2000</v>
      </c>
      <c r="F36" s="17">
        <v>9000</v>
      </c>
      <c r="G36" s="17">
        <v>40000</v>
      </c>
      <c r="H36" s="17">
        <v>2500</v>
      </c>
      <c r="I36" s="17">
        <v>0</v>
      </c>
      <c r="K36" s="1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ht="25.5" customHeight="1" x14ac:dyDescent="0.25">
      <c r="A37" s="15" t="s">
        <v>73</v>
      </c>
      <c r="B37" s="16" t="s">
        <v>74</v>
      </c>
      <c r="C37" s="30">
        <f>SUM(D37:I37)</f>
        <v>1320000</v>
      </c>
      <c r="D37" s="17">
        <v>1000000</v>
      </c>
      <c r="E37" s="17">
        <v>85000</v>
      </c>
      <c r="F37" s="17">
        <v>0</v>
      </c>
      <c r="G37" s="17">
        <v>110000</v>
      </c>
      <c r="H37" s="17">
        <v>125000</v>
      </c>
      <c r="I37" s="17">
        <v>0</v>
      </c>
      <c r="K37" s="1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ht="25.5" customHeight="1" x14ac:dyDescent="0.25">
      <c r="A38" s="15" t="s">
        <v>75</v>
      </c>
      <c r="B38" s="16" t="s">
        <v>76</v>
      </c>
      <c r="C38" s="30">
        <f>SUM(D38:I38)</f>
        <v>971000</v>
      </c>
      <c r="D38" s="17">
        <v>0</v>
      </c>
      <c r="E38" s="26">
        <f>900000+70000</f>
        <v>970000</v>
      </c>
      <c r="F38" s="17">
        <v>0</v>
      </c>
      <c r="G38" s="17">
        <v>1000</v>
      </c>
      <c r="H38" s="17">
        <v>0</v>
      </c>
      <c r="I38" s="17">
        <v>0</v>
      </c>
      <c r="K38" s="1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ht="25.5" customHeight="1" x14ac:dyDescent="0.25">
      <c r="A39" s="15" t="s">
        <v>77</v>
      </c>
      <c r="B39" s="16" t="s">
        <v>78</v>
      </c>
      <c r="C39" s="30">
        <f t="shared" si="10"/>
        <v>34650</v>
      </c>
      <c r="D39" s="17">
        <v>16550</v>
      </c>
      <c r="E39" s="17">
        <v>500</v>
      </c>
      <c r="F39" s="17">
        <v>400</v>
      </c>
      <c r="G39" s="17">
        <v>4100</v>
      </c>
      <c r="H39" s="17">
        <v>4100</v>
      </c>
      <c r="I39" s="17">
        <v>9000</v>
      </c>
      <c r="K39" s="11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ht="25.5" customHeight="1" x14ac:dyDescent="0.25">
      <c r="A40" s="15" t="s">
        <v>79</v>
      </c>
      <c r="B40" s="16" t="s">
        <v>80</v>
      </c>
      <c r="C40" s="30">
        <f t="shared" si="10"/>
        <v>6000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6000</v>
      </c>
      <c r="K40" s="11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ht="25.5" customHeight="1" x14ac:dyDescent="0.25">
      <c r="A41" s="15" t="s">
        <v>81</v>
      </c>
      <c r="B41" s="16" t="s">
        <v>82</v>
      </c>
      <c r="C41" s="30">
        <f t="shared" si="10"/>
        <v>195000</v>
      </c>
      <c r="D41" s="17">
        <v>35000</v>
      </c>
      <c r="E41" s="17">
        <v>35000</v>
      </c>
      <c r="F41" s="17">
        <v>60000</v>
      </c>
      <c r="G41" s="17">
        <v>5000</v>
      </c>
      <c r="H41" s="17">
        <v>0</v>
      </c>
      <c r="I41" s="17">
        <v>60000</v>
      </c>
      <c r="K41" s="11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ht="25.5" customHeight="1" x14ac:dyDescent="0.25">
      <c r="A42" s="15" t="s">
        <v>83</v>
      </c>
      <c r="B42" s="16" t="s">
        <v>84</v>
      </c>
      <c r="C42" s="30">
        <f t="shared" si="10"/>
        <v>413700</v>
      </c>
      <c r="D42" s="17">
        <v>165000</v>
      </c>
      <c r="E42" s="17">
        <v>0</v>
      </c>
      <c r="F42" s="17">
        <v>7000</v>
      </c>
      <c r="G42" s="17">
        <v>240200</v>
      </c>
      <c r="H42" s="17">
        <v>0</v>
      </c>
      <c r="I42" s="17">
        <v>1500</v>
      </c>
      <c r="K42" s="11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ht="25.5" customHeight="1" x14ac:dyDescent="0.25">
      <c r="A43" s="12" t="s">
        <v>85</v>
      </c>
      <c r="B43" s="13" t="s">
        <v>86</v>
      </c>
      <c r="C43" s="34">
        <f t="shared" ref="C43:I43" si="11">SUM(C44:C46)</f>
        <v>134620</v>
      </c>
      <c r="D43" s="14">
        <f t="shared" si="11"/>
        <v>109100</v>
      </c>
      <c r="E43" s="14">
        <f t="shared" si="11"/>
        <v>12000</v>
      </c>
      <c r="F43" s="14">
        <f t="shared" si="11"/>
        <v>0</v>
      </c>
      <c r="G43" s="14">
        <f t="shared" si="11"/>
        <v>0</v>
      </c>
      <c r="H43" s="14">
        <f t="shared" si="11"/>
        <v>0</v>
      </c>
      <c r="I43" s="14">
        <f t="shared" si="11"/>
        <v>13520</v>
      </c>
      <c r="K43" s="11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ht="25.5" customHeight="1" x14ac:dyDescent="0.25">
      <c r="A44" s="15" t="s">
        <v>87</v>
      </c>
      <c r="B44" s="16" t="s">
        <v>88</v>
      </c>
      <c r="C44" s="30">
        <f>SUM(D44:I44)</f>
        <v>124000</v>
      </c>
      <c r="D44" s="17">
        <f>70000+36000</f>
        <v>106000</v>
      </c>
      <c r="E44" s="17">
        <v>12000</v>
      </c>
      <c r="F44" s="17">
        <v>0</v>
      </c>
      <c r="G44" s="17">
        <v>0</v>
      </c>
      <c r="H44" s="17">
        <v>0</v>
      </c>
      <c r="I44" s="17">
        <v>6000</v>
      </c>
      <c r="K44" s="11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ht="25.5" customHeight="1" x14ac:dyDescent="0.25">
      <c r="A45" s="15" t="s">
        <v>89</v>
      </c>
      <c r="B45" s="16" t="s">
        <v>90</v>
      </c>
      <c r="C45" s="30">
        <f t="shared" ref="C45:C46" si="12">SUM(D45:I45)</f>
        <v>9520</v>
      </c>
      <c r="D45" s="17">
        <v>2000</v>
      </c>
      <c r="E45" s="17">
        <v>0</v>
      </c>
      <c r="F45" s="17">
        <v>0</v>
      </c>
      <c r="G45" s="17">
        <v>0</v>
      </c>
      <c r="H45" s="17">
        <v>0</v>
      </c>
      <c r="I45" s="17">
        <v>7520</v>
      </c>
      <c r="K45" s="11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ht="25.5" customHeight="1" x14ac:dyDescent="0.25">
      <c r="A46" s="15" t="s">
        <v>91</v>
      </c>
      <c r="B46" s="16" t="s">
        <v>92</v>
      </c>
      <c r="C46" s="30">
        <f t="shared" si="12"/>
        <v>1100</v>
      </c>
      <c r="D46" s="17">
        <v>1100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K46" s="11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ht="25.5" customHeight="1" x14ac:dyDescent="0.25">
      <c r="A47" s="12" t="s">
        <v>93</v>
      </c>
      <c r="B47" s="13" t="s">
        <v>94</v>
      </c>
      <c r="C47" s="34">
        <f t="shared" ref="C47:I47" si="13">SUM(C48:C51)</f>
        <v>1642000</v>
      </c>
      <c r="D47" s="14">
        <f t="shared" si="13"/>
        <v>0</v>
      </c>
      <c r="E47" s="14">
        <f t="shared" si="13"/>
        <v>0</v>
      </c>
      <c r="F47" s="14">
        <f t="shared" si="13"/>
        <v>0</v>
      </c>
      <c r="G47" s="14">
        <f t="shared" si="13"/>
        <v>0</v>
      </c>
      <c r="H47" s="14">
        <f t="shared" si="13"/>
        <v>0</v>
      </c>
      <c r="I47" s="14">
        <f t="shared" si="13"/>
        <v>1642000</v>
      </c>
      <c r="K47" s="11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ht="25.5" customHeight="1" x14ac:dyDescent="0.25">
      <c r="A48" s="15" t="s">
        <v>95</v>
      </c>
      <c r="B48" s="16" t="s">
        <v>96</v>
      </c>
      <c r="C48" s="30">
        <f>SUM(D48:I48)</f>
        <v>1250000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1250000</v>
      </c>
      <c r="K48" s="1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ht="25.5" customHeight="1" x14ac:dyDescent="0.25">
      <c r="A49" s="15" t="s">
        <v>97</v>
      </c>
      <c r="B49" s="16" t="s">
        <v>98</v>
      </c>
      <c r="C49" s="30">
        <f>SUM(D49:I49)</f>
        <v>360000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360000</v>
      </c>
      <c r="K49" s="11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ht="25.5" customHeight="1" x14ac:dyDescent="0.25">
      <c r="A50" s="15" t="s">
        <v>99</v>
      </c>
      <c r="B50" s="16" t="s">
        <v>100</v>
      </c>
      <c r="C50" s="30">
        <f>SUM(D50:I50)</f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K50" s="11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ht="25.5" customHeight="1" x14ac:dyDescent="0.25">
      <c r="A51" s="15" t="s">
        <v>101</v>
      </c>
      <c r="B51" s="16" t="s">
        <v>102</v>
      </c>
      <c r="C51" s="30">
        <f>SUM(D51:I51)</f>
        <v>32000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32000</v>
      </c>
      <c r="K51" s="11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ht="25.5" customHeight="1" x14ac:dyDescent="0.25">
      <c r="A52" s="12" t="s">
        <v>103</v>
      </c>
      <c r="B52" s="13" t="s">
        <v>104</v>
      </c>
      <c r="C52" s="34">
        <f t="shared" ref="C52:I52" si="14">SUM(C53:C56)</f>
        <v>480140</v>
      </c>
      <c r="D52" s="14">
        <f t="shared" si="14"/>
        <v>269500</v>
      </c>
      <c r="E52" s="14">
        <f t="shared" si="14"/>
        <v>8010</v>
      </c>
      <c r="F52" s="14">
        <f t="shared" si="14"/>
        <v>15010</v>
      </c>
      <c r="G52" s="14">
        <f t="shared" si="14"/>
        <v>133510</v>
      </c>
      <c r="H52" s="14">
        <f t="shared" si="14"/>
        <v>33705</v>
      </c>
      <c r="I52" s="14">
        <f t="shared" si="14"/>
        <v>20405</v>
      </c>
      <c r="K52" s="11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ht="25.5" customHeight="1" x14ac:dyDescent="0.25">
      <c r="A53" s="15" t="s">
        <v>105</v>
      </c>
      <c r="B53" s="16" t="s">
        <v>106</v>
      </c>
      <c r="C53" s="30">
        <f>SUM(D53:I53)</f>
        <v>398100</v>
      </c>
      <c r="D53" s="17">
        <v>235000</v>
      </c>
      <c r="E53" s="17">
        <v>5000</v>
      </c>
      <c r="F53" s="17">
        <v>0</v>
      </c>
      <c r="G53" s="17">
        <v>126500</v>
      </c>
      <c r="H53" s="17">
        <v>29200</v>
      </c>
      <c r="I53" s="17">
        <v>2400</v>
      </c>
      <c r="K53" s="11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ht="25.5" customHeight="1" x14ac:dyDescent="0.25">
      <c r="A54" s="15" t="s">
        <v>107</v>
      </c>
      <c r="B54" s="16" t="s">
        <v>108</v>
      </c>
      <c r="C54" s="30">
        <f t="shared" ref="C54:C56" si="15">SUM(D54:I54)</f>
        <v>62500</v>
      </c>
      <c r="D54" s="17">
        <v>30000</v>
      </c>
      <c r="E54" s="17">
        <v>3000</v>
      </c>
      <c r="F54" s="17">
        <v>0</v>
      </c>
      <c r="G54" s="17">
        <v>7000</v>
      </c>
      <c r="H54" s="17">
        <v>4500</v>
      </c>
      <c r="I54" s="17">
        <v>18000</v>
      </c>
      <c r="K54" s="11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ht="25.5" customHeight="1" x14ac:dyDescent="0.25">
      <c r="A55" s="15" t="s">
        <v>109</v>
      </c>
      <c r="B55" s="16" t="s">
        <v>110</v>
      </c>
      <c r="C55" s="30">
        <f t="shared" si="15"/>
        <v>18000</v>
      </c>
      <c r="D55" s="17">
        <v>3000</v>
      </c>
      <c r="E55" s="17">
        <v>0</v>
      </c>
      <c r="F55" s="17">
        <v>15000</v>
      </c>
      <c r="G55" s="17">
        <v>0</v>
      </c>
      <c r="H55" s="17">
        <v>0</v>
      </c>
      <c r="I55" s="17">
        <v>0</v>
      </c>
      <c r="K55" s="11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ht="25.5" customHeight="1" x14ac:dyDescent="0.25">
      <c r="A56" s="15" t="s">
        <v>111</v>
      </c>
      <c r="B56" s="16" t="s">
        <v>112</v>
      </c>
      <c r="C56" s="30">
        <f t="shared" si="15"/>
        <v>1540</v>
      </c>
      <c r="D56" s="17">
        <v>1500</v>
      </c>
      <c r="E56" s="17">
        <v>10</v>
      </c>
      <c r="F56" s="17">
        <v>10</v>
      </c>
      <c r="G56" s="17">
        <v>10</v>
      </c>
      <c r="H56" s="17">
        <v>5</v>
      </c>
      <c r="I56" s="17">
        <v>5</v>
      </c>
      <c r="K56" s="11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ht="25.5" customHeight="1" x14ac:dyDescent="0.25">
      <c r="A57" s="12" t="s">
        <v>113</v>
      </c>
      <c r="B57" s="13" t="s">
        <v>114</v>
      </c>
      <c r="C57" s="34">
        <f t="shared" ref="C57:I57" si="16">SUM(C58:C59)</f>
        <v>2900000</v>
      </c>
      <c r="D57" s="14">
        <f t="shared" si="16"/>
        <v>1403000</v>
      </c>
      <c r="E57" s="14">
        <f t="shared" si="16"/>
        <v>150000</v>
      </c>
      <c r="F57" s="14">
        <f t="shared" si="16"/>
        <v>0</v>
      </c>
      <c r="G57" s="14">
        <f t="shared" si="16"/>
        <v>1113000</v>
      </c>
      <c r="H57" s="14">
        <f t="shared" si="16"/>
        <v>230000</v>
      </c>
      <c r="I57" s="14">
        <f t="shared" si="16"/>
        <v>4000</v>
      </c>
      <c r="K57" s="11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ht="25.5" customHeight="1" x14ac:dyDescent="0.25">
      <c r="A58" s="15" t="s">
        <v>115</v>
      </c>
      <c r="B58" s="16" t="s">
        <v>116</v>
      </c>
      <c r="C58" s="30">
        <f>SUM(D58:I58)</f>
        <v>2862000</v>
      </c>
      <c r="D58" s="17">
        <v>1400000</v>
      </c>
      <c r="E58" s="17">
        <v>150000</v>
      </c>
      <c r="F58" s="17">
        <v>0</v>
      </c>
      <c r="G58" s="17">
        <v>1078000</v>
      </c>
      <c r="H58" s="17">
        <v>230000</v>
      </c>
      <c r="I58" s="17">
        <v>4000</v>
      </c>
      <c r="K58" s="11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</row>
    <row r="59" spans="1:64" ht="25.5" customHeight="1" x14ac:dyDescent="0.25">
      <c r="A59" s="15" t="s">
        <v>117</v>
      </c>
      <c r="B59" s="16" t="s">
        <v>118</v>
      </c>
      <c r="C59" s="30">
        <f>SUM(D59:I59)</f>
        <v>38000</v>
      </c>
      <c r="D59" s="17">
        <v>3000</v>
      </c>
      <c r="E59" s="17">
        <v>0</v>
      </c>
      <c r="F59" s="17">
        <v>0</v>
      </c>
      <c r="G59" s="17">
        <v>35000</v>
      </c>
      <c r="H59" s="17">
        <v>0</v>
      </c>
      <c r="I59" s="17">
        <v>0</v>
      </c>
      <c r="K59" s="11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</row>
    <row r="60" spans="1:64" ht="25.5" customHeight="1" x14ac:dyDescent="0.25">
      <c r="A60" s="12" t="s">
        <v>119</v>
      </c>
      <c r="B60" s="13" t="s">
        <v>120</v>
      </c>
      <c r="C60" s="34">
        <f t="shared" ref="C60:I60" si="17">C61+C62+C63+C64</f>
        <v>8174903.3399999999</v>
      </c>
      <c r="D60" s="14">
        <f t="shared" si="17"/>
        <v>0</v>
      </c>
      <c r="E60" s="14">
        <f t="shared" si="17"/>
        <v>0</v>
      </c>
      <c r="F60" s="14">
        <f t="shared" si="17"/>
        <v>8064903.3399999999</v>
      </c>
      <c r="G60" s="14">
        <f t="shared" si="17"/>
        <v>110000</v>
      </c>
      <c r="H60" s="14">
        <f t="shared" si="17"/>
        <v>0</v>
      </c>
      <c r="I60" s="14">
        <f t="shared" si="17"/>
        <v>0</v>
      </c>
      <c r="K60" s="11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</row>
    <row r="61" spans="1:64" ht="25.5" customHeight="1" x14ac:dyDescent="0.25">
      <c r="A61" s="15" t="s">
        <v>121</v>
      </c>
      <c r="B61" s="16" t="s">
        <v>122</v>
      </c>
      <c r="C61" s="30">
        <f>SUM(D61:I61)</f>
        <v>50000</v>
      </c>
      <c r="D61" s="17"/>
      <c r="E61" s="17">
        <v>0</v>
      </c>
      <c r="F61" s="17">
        <v>0</v>
      </c>
      <c r="G61" s="17">
        <v>50000</v>
      </c>
      <c r="H61" s="17">
        <v>0</v>
      </c>
      <c r="I61" s="17">
        <v>0</v>
      </c>
      <c r="K61" s="11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</row>
    <row r="62" spans="1:64" ht="25.5" customHeight="1" x14ac:dyDescent="0.25">
      <c r="A62" s="15" t="s">
        <v>123</v>
      </c>
      <c r="B62" s="16" t="s">
        <v>124</v>
      </c>
      <c r="C62" s="30">
        <f>SUM(D62:I62)</f>
        <v>7561022.3399999999</v>
      </c>
      <c r="D62" s="17">
        <v>0</v>
      </c>
      <c r="E62" s="17">
        <v>0</v>
      </c>
      <c r="F62" s="30">
        <f>7600000-89457.66+25000+65000+1480-5000-36000</f>
        <v>7561022.3399999999</v>
      </c>
      <c r="G62" s="17">
        <v>0</v>
      </c>
      <c r="H62" s="17">
        <v>0</v>
      </c>
      <c r="I62" s="17">
        <v>0</v>
      </c>
      <c r="K62" s="11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</row>
    <row r="63" spans="1:64" ht="25.5" customHeight="1" x14ac:dyDescent="0.25">
      <c r="A63" s="15" t="s">
        <v>125</v>
      </c>
      <c r="B63" s="16" t="s">
        <v>126</v>
      </c>
      <c r="C63" s="30">
        <f t="shared" ref="C63" si="18">SUM(D63:I63)</f>
        <v>60000</v>
      </c>
      <c r="D63" s="17">
        <v>0</v>
      </c>
      <c r="E63" s="17">
        <v>0</v>
      </c>
      <c r="F63" s="17">
        <v>0</v>
      </c>
      <c r="G63" s="17">
        <v>60000</v>
      </c>
      <c r="H63" s="17">
        <v>0</v>
      </c>
      <c r="I63" s="17">
        <v>0</v>
      </c>
      <c r="K63" s="11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</row>
    <row r="64" spans="1:64" ht="25.5" customHeight="1" x14ac:dyDescent="0.25">
      <c r="A64" s="15" t="s">
        <v>127</v>
      </c>
      <c r="B64" s="16" t="s">
        <v>128</v>
      </c>
      <c r="C64" s="30">
        <f>SUM(D64:I64)</f>
        <v>503881</v>
      </c>
      <c r="D64" s="17">
        <v>0</v>
      </c>
      <c r="E64" s="17">
        <v>0</v>
      </c>
      <c r="F64" s="17">
        <f>180000+323881</f>
        <v>503881</v>
      </c>
      <c r="G64" s="17">
        <v>0</v>
      </c>
      <c r="H64" s="17">
        <v>0</v>
      </c>
      <c r="I64" s="17">
        <v>0</v>
      </c>
      <c r="K64" s="11"/>
      <c r="L64" s="11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</row>
    <row r="65" spans="1:64" ht="25.5" customHeight="1" x14ac:dyDescent="0.25">
      <c r="A65" s="12" t="s">
        <v>129</v>
      </c>
      <c r="B65" s="13" t="s">
        <v>130</v>
      </c>
      <c r="C65" s="34">
        <f t="shared" ref="C65:I65" si="19">SUM(C66:C68)</f>
        <v>127000</v>
      </c>
      <c r="D65" s="14">
        <f t="shared" si="19"/>
        <v>20000</v>
      </c>
      <c r="E65" s="14">
        <f t="shared" si="19"/>
        <v>0</v>
      </c>
      <c r="F65" s="14">
        <f t="shared" si="19"/>
        <v>15000</v>
      </c>
      <c r="G65" s="14">
        <f t="shared" si="19"/>
        <v>0</v>
      </c>
      <c r="H65" s="14">
        <f t="shared" si="19"/>
        <v>0</v>
      </c>
      <c r="I65" s="14">
        <f t="shared" si="19"/>
        <v>92000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</row>
    <row r="66" spans="1:64" ht="25.5" customHeight="1" x14ac:dyDescent="0.25">
      <c r="A66" s="15" t="s">
        <v>131</v>
      </c>
      <c r="B66" s="16" t="s">
        <v>132</v>
      </c>
      <c r="C66" s="30">
        <f>SUM(D66:I66)</f>
        <v>35000</v>
      </c>
      <c r="D66" s="17">
        <v>20000</v>
      </c>
      <c r="E66" s="17">
        <v>0</v>
      </c>
      <c r="F66" s="17">
        <v>15000</v>
      </c>
      <c r="G66" s="17">
        <v>0</v>
      </c>
      <c r="H66" s="17">
        <v>0</v>
      </c>
      <c r="I66" s="17">
        <v>0</v>
      </c>
      <c r="K66" s="11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</row>
    <row r="67" spans="1:64" ht="25.5" customHeight="1" x14ac:dyDescent="0.25">
      <c r="A67" s="15" t="s">
        <v>133</v>
      </c>
      <c r="B67" s="16" t="s">
        <v>134</v>
      </c>
      <c r="C67" s="30">
        <f t="shared" ref="C67:C68" si="20">SUM(D67:I67)</f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K67" s="11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</row>
    <row r="68" spans="1:64" ht="25.5" customHeight="1" x14ac:dyDescent="0.25">
      <c r="A68" s="15" t="s">
        <v>135</v>
      </c>
      <c r="B68" s="16" t="s">
        <v>136</v>
      </c>
      <c r="C68" s="30">
        <f t="shared" si="20"/>
        <v>92000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f>49000+43000</f>
        <v>92000</v>
      </c>
      <c r="K68" s="11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</row>
    <row r="69" spans="1:64" ht="25.5" customHeight="1" x14ac:dyDescent="0.25">
      <c r="A69" s="21"/>
      <c r="B69" s="8" t="s">
        <v>137</v>
      </c>
      <c r="C69" s="9">
        <f>C23+C26+C43+C47+C52+C57+C60+C65</f>
        <v>19736567</v>
      </c>
      <c r="D69" s="9">
        <f>D23+D26+D43+D4+D47+D52+D57+D60+D65</f>
        <v>5586903.6600000001</v>
      </c>
      <c r="E69" s="9">
        <f>E23+E26+E43+E4+E47+E52+E57+E60+E65</f>
        <v>1338010</v>
      </c>
      <c r="F69" s="9">
        <f>F23+F26+F43+F47+F52+F57+F60+F65</f>
        <v>8178813.3399999999</v>
      </c>
      <c r="G69" s="9">
        <f>G23+G26+G43+G4+G47+G52+G57+G60+G65</f>
        <v>2073310</v>
      </c>
      <c r="H69" s="9">
        <f t="shared" ref="H69:I69" si="21">H23+H26+H43+H4+H47+H52+H57+H60+H65</f>
        <v>574805</v>
      </c>
      <c r="I69" s="9">
        <f t="shared" si="21"/>
        <v>1984725</v>
      </c>
      <c r="J69" s="1"/>
      <c r="K69" s="11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</row>
    <row r="70" spans="1:64" ht="9" customHeight="1" x14ac:dyDescent="0.25">
      <c r="A70" s="22"/>
      <c r="B70" s="23"/>
      <c r="C70" s="24"/>
      <c r="D70" s="24"/>
      <c r="E70" s="24"/>
      <c r="F70" s="24"/>
      <c r="G70" s="24"/>
      <c r="H70" s="24"/>
      <c r="I70" s="24"/>
      <c r="K70" s="1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</row>
    <row r="71" spans="1:64" ht="25.5" customHeight="1" x14ac:dyDescent="0.25">
      <c r="A71" s="21"/>
      <c r="B71" s="8" t="s">
        <v>138</v>
      </c>
      <c r="C71" s="9">
        <f>C20-C69</f>
        <v>440000</v>
      </c>
      <c r="D71" s="9">
        <f>D20-D69</f>
        <v>168000</v>
      </c>
      <c r="E71" s="9">
        <f t="shared" ref="E71:I71" si="22">E20-E69</f>
        <v>5000</v>
      </c>
      <c r="F71" s="9">
        <f t="shared" si="22"/>
        <v>32000</v>
      </c>
      <c r="G71" s="9">
        <f t="shared" si="22"/>
        <v>60000</v>
      </c>
      <c r="H71" s="9">
        <f t="shared" si="22"/>
        <v>40000</v>
      </c>
      <c r="I71" s="9">
        <f t="shared" si="22"/>
        <v>135000</v>
      </c>
      <c r="J71" s="1"/>
      <c r="K71" s="1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</row>
    <row r="72" spans="1:64" ht="9" customHeight="1" x14ac:dyDescent="0.25">
      <c r="A72" s="22"/>
      <c r="B72" s="23"/>
      <c r="C72" s="24"/>
      <c r="D72" s="24"/>
      <c r="E72" s="24"/>
      <c r="F72" s="24"/>
      <c r="G72" s="24"/>
      <c r="H72" s="24"/>
      <c r="I72" s="24"/>
      <c r="K72" s="11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</row>
    <row r="73" spans="1:64" ht="25.5" customHeight="1" x14ac:dyDescent="0.25">
      <c r="A73" s="8" t="s">
        <v>139</v>
      </c>
      <c r="B73" s="8" t="s">
        <v>140</v>
      </c>
      <c r="C73" s="9">
        <f t="shared" ref="C73:I73" si="23">C74-C76</f>
        <v>-15000</v>
      </c>
      <c r="D73" s="9">
        <f t="shared" si="23"/>
        <v>2000</v>
      </c>
      <c r="E73" s="9">
        <f t="shared" si="23"/>
        <v>0</v>
      </c>
      <c r="F73" s="9">
        <f t="shared" si="23"/>
        <v>3000</v>
      </c>
      <c r="G73" s="9">
        <f t="shared" si="23"/>
        <v>0</v>
      </c>
      <c r="H73" s="9">
        <f t="shared" si="23"/>
        <v>0</v>
      </c>
      <c r="I73" s="9">
        <f t="shared" si="23"/>
        <v>-20000</v>
      </c>
      <c r="K73" s="11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</row>
    <row r="74" spans="1:64" ht="25.5" customHeight="1" x14ac:dyDescent="0.25">
      <c r="A74" s="12" t="s">
        <v>141</v>
      </c>
      <c r="B74" s="13" t="s">
        <v>142</v>
      </c>
      <c r="C74" s="34">
        <f t="shared" ref="C74:I74" si="24">SUM(C75)</f>
        <v>5000</v>
      </c>
      <c r="D74" s="14">
        <f t="shared" si="24"/>
        <v>2000</v>
      </c>
      <c r="E74" s="14">
        <f t="shared" si="24"/>
        <v>0</v>
      </c>
      <c r="F74" s="14">
        <f t="shared" si="24"/>
        <v>3000</v>
      </c>
      <c r="G74" s="14">
        <f t="shared" si="24"/>
        <v>0</v>
      </c>
      <c r="H74" s="14">
        <f t="shared" si="24"/>
        <v>0</v>
      </c>
      <c r="I74" s="14">
        <f t="shared" si="24"/>
        <v>0</v>
      </c>
      <c r="K74" s="11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</row>
    <row r="75" spans="1:64" ht="25.5" customHeight="1" x14ac:dyDescent="0.25">
      <c r="A75" s="15" t="s">
        <v>143</v>
      </c>
      <c r="B75" s="16" t="s">
        <v>144</v>
      </c>
      <c r="C75" s="30">
        <f>SUM(D75:I75)</f>
        <v>5000</v>
      </c>
      <c r="D75" s="17">
        <v>2000</v>
      </c>
      <c r="E75" s="17">
        <v>0</v>
      </c>
      <c r="F75" s="17">
        <v>3000</v>
      </c>
      <c r="G75" s="17">
        <v>0</v>
      </c>
      <c r="H75" s="17">
        <v>0</v>
      </c>
      <c r="I75" s="17">
        <v>0</v>
      </c>
      <c r="K75" s="1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</row>
    <row r="76" spans="1:64" ht="25.5" customHeight="1" x14ac:dyDescent="0.25">
      <c r="A76" s="12" t="s">
        <v>145</v>
      </c>
      <c r="B76" s="13" t="s">
        <v>146</v>
      </c>
      <c r="C76" s="34">
        <f t="shared" ref="C76:I76" si="25">SUM(C77:C79)</f>
        <v>20000</v>
      </c>
      <c r="D76" s="14">
        <f t="shared" si="25"/>
        <v>0</v>
      </c>
      <c r="E76" s="14">
        <f t="shared" si="25"/>
        <v>0</v>
      </c>
      <c r="F76" s="14">
        <f t="shared" si="25"/>
        <v>0</v>
      </c>
      <c r="G76" s="14">
        <f t="shared" si="25"/>
        <v>0</v>
      </c>
      <c r="H76" s="14">
        <f t="shared" si="25"/>
        <v>0</v>
      </c>
      <c r="I76" s="14">
        <f t="shared" si="25"/>
        <v>20000</v>
      </c>
    </row>
    <row r="77" spans="1:64" ht="25.5" customHeight="1" x14ac:dyDescent="0.25">
      <c r="A77" s="15" t="s">
        <v>147</v>
      </c>
      <c r="B77" s="16" t="s">
        <v>148</v>
      </c>
      <c r="C77" s="30">
        <f>SUM(D77:I77)</f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</row>
    <row r="78" spans="1:64" ht="25.5" customHeight="1" x14ac:dyDescent="0.25">
      <c r="A78" s="15" t="s">
        <v>149</v>
      </c>
      <c r="B78" s="16" t="s">
        <v>150</v>
      </c>
      <c r="C78" s="30">
        <f t="shared" ref="C78:C79" si="26">SUM(D78:I78)</f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</row>
    <row r="79" spans="1:64" ht="25.5" customHeight="1" x14ac:dyDescent="0.25">
      <c r="A79" s="15" t="s">
        <v>151</v>
      </c>
      <c r="B79" s="16" t="s">
        <v>152</v>
      </c>
      <c r="C79" s="30">
        <f t="shared" si="26"/>
        <v>20000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20000</v>
      </c>
    </row>
    <row r="80" spans="1:64" ht="25.5" customHeight="1" x14ac:dyDescent="0.25">
      <c r="A80" s="8" t="s">
        <v>153</v>
      </c>
      <c r="B80" s="8" t="s">
        <v>154</v>
      </c>
      <c r="C80" s="9">
        <f t="shared" ref="C80:I80" si="27">C82-C83</f>
        <v>0</v>
      </c>
      <c r="D80" s="9">
        <f t="shared" si="27"/>
        <v>0</v>
      </c>
      <c r="E80" s="9">
        <f t="shared" si="27"/>
        <v>0</v>
      </c>
      <c r="F80" s="9">
        <f t="shared" si="27"/>
        <v>0</v>
      </c>
      <c r="G80" s="9">
        <f t="shared" si="27"/>
        <v>0</v>
      </c>
      <c r="H80" s="9">
        <f t="shared" si="27"/>
        <v>0</v>
      </c>
      <c r="I80" s="9">
        <f t="shared" si="27"/>
        <v>0</v>
      </c>
    </row>
    <row r="81" spans="1:10" ht="25.5" customHeight="1" x14ac:dyDescent="0.25">
      <c r="A81" s="15" t="s">
        <v>155</v>
      </c>
      <c r="B81" s="16" t="s">
        <v>156</v>
      </c>
      <c r="C81" s="30">
        <f t="shared" ref="C81:I81" si="28">C82-C83</f>
        <v>0</v>
      </c>
      <c r="D81" s="17">
        <f t="shared" si="28"/>
        <v>0</v>
      </c>
      <c r="E81" s="17">
        <f t="shared" si="28"/>
        <v>0</v>
      </c>
      <c r="F81" s="17">
        <f t="shared" si="28"/>
        <v>0</v>
      </c>
      <c r="G81" s="17">
        <f t="shared" si="28"/>
        <v>0</v>
      </c>
      <c r="H81" s="17">
        <f t="shared" si="28"/>
        <v>0</v>
      </c>
      <c r="I81" s="17">
        <f t="shared" si="28"/>
        <v>0</v>
      </c>
    </row>
    <row r="82" spans="1:10" ht="25.5" customHeight="1" x14ac:dyDescent="0.25">
      <c r="A82" s="15" t="s">
        <v>157</v>
      </c>
      <c r="B82" s="16" t="s">
        <v>158</v>
      </c>
      <c r="C82" s="30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</row>
    <row r="83" spans="1:10" ht="25.5" customHeight="1" x14ac:dyDescent="0.25">
      <c r="A83" s="15" t="s">
        <v>159</v>
      </c>
      <c r="B83" s="16" t="s">
        <v>160</v>
      </c>
      <c r="C83" s="30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</row>
    <row r="84" spans="1:10" ht="25.5" customHeight="1" x14ac:dyDescent="0.25">
      <c r="A84" s="8"/>
      <c r="B84" s="8" t="s">
        <v>161</v>
      </c>
      <c r="C84" s="9">
        <f>C71+C73+C80</f>
        <v>425000</v>
      </c>
      <c r="D84" s="9">
        <f>D71+D73+D80</f>
        <v>170000</v>
      </c>
      <c r="E84" s="9">
        <f t="shared" ref="E84:I84" si="29">E71+E73+E80</f>
        <v>5000</v>
      </c>
      <c r="F84" s="9">
        <f t="shared" si="29"/>
        <v>35000</v>
      </c>
      <c r="G84" s="9">
        <f t="shared" si="29"/>
        <v>60000</v>
      </c>
      <c r="H84" s="9">
        <f t="shared" si="29"/>
        <v>40000</v>
      </c>
      <c r="I84" s="9">
        <f t="shared" si="29"/>
        <v>115000</v>
      </c>
      <c r="J84" s="1"/>
    </row>
    <row r="85" spans="1:10" ht="9" customHeight="1" x14ac:dyDescent="0.25">
      <c r="A85" s="23"/>
      <c r="B85" s="23"/>
      <c r="C85" s="24"/>
      <c r="D85" s="24"/>
      <c r="E85" s="24"/>
      <c r="F85" s="24"/>
      <c r="G85" s="24"/>
      <c r="H85" s="24"/>
      <c r="I85" s="24"/>
    </row>
    <row r="86" spans="1:10" ht="25.5" customHeight="1" x14ac:dyDescent="0.25">
      <c r="A86" s="7" t="s">
        <v>162</v>
      </c>
      <c r="B86" s="8" t="s">
        <v>163</v>
      </c>
      <c r="C86" s="9">
        <f>SUM(D86:I86)</f>
        <v>425000</v>
      </c>
      <c r="D86" s="9">
        <v>170000</v>
      </c>
      <c r="E86" s="9">
        <v>5000</v>
      </c>
      <c r="F86" s="9">
        <v>35000</v>
      </c>
      <c r="G86" s="9">
        <v>60000</v>
      </c>
      <c r="H86" s="9">
        <v>40000</v>
      </c>
      <c r="I86" s="9">
        <v>115000</v>
      </c>
      <c r="J86" s="1"/>
    </row>
    <row r="87" spans="1:10" ht="9" customHeight="1" x14ac:dyDescent="0.25">
      <c r="A87" s="27"/>
      <c r="B87" s="23"/>
      <c r="C87" s="24"/>
      <c r="D87" s="24"/>
      <c r="E87" s="24"/>
      <c r="F87" s="24">
        <v>28</v>
      </c>
      <c r="G87" s="24"/>
      <c r="H87" s="24"/>
      <c r="I87" s="24"/>
    </row>
    <row r="88" spans="1:10" ht="25.5" customHeight="1" x14ac:dyDescent="0.25">
      <c r="A88" s="8"/>
      <c r="B88" s="8" t="s">
        <v>164</v>
      </c>
      <c r="C88" s="9">
        <f>C84-C86</f>
        <v>0</v>
      </c>
      <c r="D88" s="9">
        <f>D84-D86</f>
        <v>0</v>
      </c>
      <c r="E88" s="9">
        <f t="shared" ref="E88:I88" si="30">E84-E86</f>
        <v>0</v>
      </c>
      <c r="F88" s="9">
        <f t="shared" si="30"/>
        <v>0</v>
      </c>
      <c r="G88" s="9">
        <f t="shared" si="30"/>
        <v>0</v>
      </c>
      <c r="H88" s="9">
        <f t="shared" si="30"/>
        <v>0</v>
      </c>
      <c r="I88" s="9">
        <f t="shared" si="30"/>
        <v>0</v>
      </c>
      <c r="J88" s="1"/>
    </row>
    <row r="92" spans="1:10" x14ac:dyDescent="0.25">
      <c r="D92" s="1"/>
    </row>
    <row r="93" spans="1:10" x14ac:dyDescent="0.25">
      <c r="D93" s="1"/>
      <c r="E93" s="1"/>
      <c r="F93" s="1"/>
      <c r="G93" s="1"/>
      <c r="H93" s="1"/>
      <c r="I93" s="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1DCF-07CD-4F50-B27F-E65D351B0787}">
  <dimension ref="A1:BL93"/>
  <sheetViews>
    <sheetView topLeftCell="A67" workbookViewId="0">
      <selection activeCell="E92" sqref="E92"/>
    </sheetView>
  </sheetViews>
  <sheetFormatPr defaultColWidth="12.5703125" defaultRowHeight="15" x14ac:dyDescent="0.25"/>
  <cols>
    <col min="1" max="1" width="8.28515625" style="28" bestFit="1" customWidth="1"/>
    <col min="2" max="2" width="74.42578125" customWidth="1"/>
    <col min="3" max="9" width="18.5703125" customWidth="1"/>
    <col min="10" max="10" width="14.42578125" bestFit="1" customWidth="1"/>
    <col min="11" max="11" width="13.7109375" bestFit="1" customWidth="1"/>
    <col min="12" max="64" width="8.5703125" customWidth="1"/>
  </cols>
  <sheetData>
    <row r="1" spans="1:64" s="10" customFormat="1" ht="30" customHeight="1" x14ac:dyDescent="0.25">
      <c r="A1" s="36" t="s">
        <v>165</v>
      </c>
      <c r="B1" s="36"/>
      <c r="C1" s="36"/>
      <c r="D1" s="36"/>
      <c r="E1" s="36"/>
      <c r="F1" s="36"/>
      <c r="G1" s="36"/>
      <c r="H1" s="36"/>
      <c r="I1" s="36"/>
    </row>
    <row r="2" spans="1:64" s="5" customFormat="1" ht="75.75" customHeight="1" x14ac:dyDescent="0.3">
      <c r="A2" s="2"/>
      <c r="B2" s="3"/>
      <c r="C2" s="3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64" ht="25.5" customHeight="1" x14ac:dyDescent="0.25">
      <c r="A3" s="7" t="s">
        <v>8</v>
      </c>
      <c r="B3" s="8" t="s">
        <v>9</v>
      </c>
      <c r="C3" s="9"/>
      <c r="D3" s="9"/>
      <c r="E3" s="9"/>
      <c r="F3" s="9"/>
      <c r="G3" s="9"/>
      <c r="H3" s="9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4" ht="25.5" customHeight="1" x14ac:dyDescent="0.25">
      <c r="A4" s="12" t="s">
        <v>10</v>
      </c>
      <c r="B4" s="13" t="s">
        <v>11</v>
      </c>
      <c r="C4" s="34">
        <f t="shared" ref="C4:I4" si="0">SUM(C5)</f>
        <v>2600000</v>
      </c>
      <c r="D4" s="14">
        <f t="shared" si="0"/>
        <v>0</v>
      </c>
      <c r="E4" s="14">
        <f t="shared" si="0"/>
        <v>0</v>
      </c>
      <c r="F4" s="14">
        <f t="shared" si="0"/>
        <v>2600000</v>
      </c>
      <c r="G4" s="14">
        <f t="shared" si="0"/>
        <v>0</v>
      </c>
      <c r="H4" s="14">
        <f t="shared" si="0"/>
        <v>0</v>
      </c>
      <c r="I4" s="14">
        <f t="shared" si="0"/>
        <v>0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ht="25.5" customHeight="1" x14ac:dyDescent="0.25">
      <c r="A5" s="15" t="s">
        <v>12</v>
      </c>
      <c r="B5" s="16" t="s">
        <v>13</v>
      </c>
      <c r="C5" s="30">
        <f>SUM(D5:I5)</f>
        <v>2600000</v>
      </c>
      <c r="D5" s="17">
        <v>0</v>
      </c>
      <c r="E5" s="17">
        <v>0</v>
      </c>
      <c r="F5" s="17">
        <v>2600000</v>
      </c>
      <c r="G5" s="17">
        <v>0</v>
      </c>
      <c r="H5" s="17">
        <v>0</v>
      </c>
      <c r="I5" s="17">
        <v>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ht="25.5" customHeight="1" x14ac:dyDescent="0.25">
      <c r="A6" s="12" t="s">
        <v>14</v>
      </c>
      <c r="B6" s="13" t="s">
        <v>15</v>
      </c>
      <c r="C6" s="34">
        <f>SUM(C7:C10)</f>
        <v>3229000</v>
      </c>
      <c r="D6" s="14">
        <f t="shared" ref="D6:I6" si="1">SUM(D7:D10)</f>
        <v>3153000</v>
      </c>
      <c r="E6" s="14">
        <f t="shared" si="1"/>
        <v>0</v>
      </c>
      <c r="F6" s="14">
        <f t="shared" si="1"/>
        <v>0</v>
      </c>
      <c r="G6" s="14">
        <f t="shared" si="1"/>
        <v>6000</v>
      </c>
      <c r="H6" s="14">
        <f t="shared" si="1"/>
        <v>70000</v>
      </c>
      <c r="I6" s="14">
        <f t="shared" si="1"/>
        <v>0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64" ht="25.5" customHeight="1" x14ac:dyDescent="0.25">
      <c r="A7" s="15" t="s">
        <v>16</v>
      </c>
      <c r="B7" s="16" t="s">
        <v>17</v>
      </c>
      <c r="C7" s="30">
        <f>SUM(D7:I7)</f>
        <v>9000</v>
      </c>
      <c r="D7" s="17">
        <v>3000</v>
      </c>
      <c r="E7" s="17">
        <v>0</v>
      </c>
      <c r="F7" s="17">
        <v>0</v>
      </c>
      <c r="G7" s="17">
        <v>6000</v>
      </c>
      <c r="H7" s="17">
        <v>0</v>
      </c>
      <c r="I7" s="17">
        <v>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1:64" ht="25.5" customHeight="1" x14ac:dyDescent="0.25">
      <c r="A8" s="15" t="s">
        <v>18</v>
      </c>
      <c r="B8" s="16" t="s">
        <v>19</v>
      </c>
      <c r="C8" s="30">
        <f>SUM(D8:I8)</f>
        <v>3150000</v>
      </c>
      <c r="D8" s="17">
        <v>3150000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</row>
    <row r="9" spans="1:64" ht="25.5" customHeight="1" x14ac:dyDescent="0.25">
      <c r="A9" s="15" t="s">
        <v>20</v>
      </c>
      <c r="B9" s="16" t="s">
        <v>21</v>
      </c>
      <c r="C9" s="30">
        <f>SUM(D9:I9)</f>
        <v>70000</v>
      </c>
      <c r="D9" s="17">
        <v>0</v>
      </c>
      <c r="E9" s="17">
        <v>0</v>
      </c>
      <c r="F9" s="17">
        <v>0</v>
      </c>
      <c r="G9" s="17"/>
      <c r="H9" s="17">
        <v>70000</v>
      </c>
      <c r="I9" s="17">
        <v>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</row>
    <row r="10" spans="1:64" ht="25.5" customHeight="1" x14ac:dyDescent="0.25">
      <c r="A10" s="15" t="s">
        <v>22</v>
      </c>
      <c r="B10" s="16" t="s">
        <v>23</v>
      </c>
      <c r="C10" s="30">
        <f>SUM(D10:I10)</f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0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ht="25.5" customHeight="1" x14ac:dyDescent="0.25">
      <c r="A11" s="12" t="s">
        <v>24</v>
      </c>
      <c r="B11" s="13" t="s">
        <v>25</v>
      </c>
      <c r="C11" s="34">
        <f>C12+C13+C14</f>
        <v>13302686</v>
      </c>
      <c r="D11" s="14">
        <f t="shared" ref="D11:I11" si="2">D12+D13+D14</f>
        <v>2380153.66</v>
      </c>
      <c r="E11" s="14">
        <f t="shared" si="2"/>
        <v>1123810</v>
      </c>
      <c r="F11" s="14">
        <f t="shared" si="2"/>
        <v>5150877.34</v>
      </c>
      <c r="G11" s="14">
        <f t="shared" si="2"/>
        <v>2046310</v>
      </c>
      <c r="H11" s="14">
        <f t="shared" si="2"/>
        <v>492205</v>
      </c>
      <c r="I11" s="14">
        <f t="shared" si="2"/>
        <v>2109330</v>
      </c>
      <c r="J11" s="10"/>
      <c r="K11" s="11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ht="25.5" customHeight="1" x14ac:dyDescent="0.25">
      <c r="A12" s="15" t="s">
        <v>26</v>
      </c>
      <c r="B12" s="16" t="s">
        <v>27</v>
      </c>
      <c r="C12" s="30">
        <v>10402686</v>
      </c>
      <c r="D12" s="17">
        <v>977153.66</v>
      </c>
      <c r="E12" s="17">
        <v>973810</v>
      </c>
      <c r="F12" s="17">
        <v>5150877.34</v>
      </c>
      <c r="G12" s="17">
        <v>933310</v>
      </c>
      <c r="H12" s="17">
        <v>262205</v>
      </c>
      <c r="I12" s="17">
        <v>2105330</v>
      </c>
      <c r="J12" s="10"/>
      <c r="K12" s="11"/>
      <c r="L12" s="1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1:64" ht="25.5" customHeight="1" x14ac:dyDescent="0.25">
      <c r="A13" s="15" t="s">
        <v>28</v>
      </c>
      <c r="B13" s="16" t="s">
        <v>29</v>
      </c>
      <c r="C13" s="30">
        <f>SUM(D13:I13)</f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0"/>
      <c r="K13" s="29"/>
      <c r="L13" s="1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5.5" customHeight="1" x14ac:dyDescent="0.25">
      <c r="A14" s="15" t="s">
        <v>30</v>
      </c>
      <c r="B14" s="16" t="s">
        <v>31</v>
      </c>
      <c r="C14" s="30">
        <f>SUM(D14:I14)</f>
        <v>2900000</v>
      </c>
      <c r="D14" s="17">
        <f>D57</f>
        <v>1403000</v>
      </c>
      <c r="E14" s="17">
        <f t="shared" ref="E14:I14" si="3">E57</f>
        <v>150000</v>
      </c>
      <c r="F14" s="17">
        <f t="shared" si="3"/>
        <v>0</v>
      </c>
      <c r="G14" s="17">
        <f t="shared" si="3"/>
        <v>1113000</v>
      </c>
      <c r="H14" s="17">
        <f t="shared" si="3"/>
        <v>230000</v>
      </c>
      <c r="I14" s="17">
        <f t="shared" si="3"/>
        <v>4000</v>
      </c>
      <c r="J14" s="10"/>
      <c r="K14" s="11"/>
      <c r="L14" s="1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</row>
    <row r="15" spans="1:64" ht="25.5" customHeight="1" x14ac:dyDescent="0.25">
      <c r="A15" s="12" t="s">
        <v>32</v>
      </c>
      <c r="B15" s="13" t="s">
        <v>33</v>
      </c>
      <c r="C15" s="34">
        <f>SUM(C16:C19)</f>
        <v>485000</v>
      </c>
      <c r="D15" s="14">
        <f t="shared" ref="D15:I15" si="4">SUM(D16:D19)</f>
        <v>20500</v>
      </c>
      <c r="E15" s="14">
        <f t="shared" si="4"/>
        <v>82000</v>
      </c>
      <c r="F15" s="14">
        <f t="shared" si="4"/>
        <v>323000</v>
      </c>
      <c r="G15" s="14">
        <f t="shared" si="4"/>
        <v>4500</v>
      </c>
      <c r="H15" s="14">
        <f t="shared" si="4"/>
        <v>50000</v>
      </c>
      <c r="I15" s="14">
        <f t="shared" si="4"/>
        <v>5000</v>
      </c>
      <c r="J15" s="10"/>
      <c r="K15" s="11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4" ht="25.5" customHeight="1" x14ac:dyDescent="0.25">
      <c r="A16" s="15" t="s">
        <v>34</v>
      </c>
      <c r="B16" s="16" t="s">
        <v>35</v>
      </c>
      <c r="C16" s="30">
        <f>SUM(D16:I16)</f>
        <v>5000</v>
      </c>
      <c r="D16" s="17">
        <v>2500</v>
      </c>
      <c r="E16" s="17">
        <v>0</v>
      </c>
      <c r="F16" s="17">
        <v>0</v>
      </c>
      <c r="G16" s="17">
        <v>2500</v>
      </c>
      <c r="H16" s="17">
        <v>0</v>
      </c>
      <c r="I16" s="17">
        <v>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</row>
    <row r="17" spans="1:64" ht="30" x14ac:dyDescent="0.25">
      <c r="A17" s="15" t="s">
        <v>36</v>
      </c>
      <c r="B17" s="20" t="s">
        <v>37</v>
      </c>
      <c r="C17" s="30">
        <f>SUM(D17:I17)</f>
        <v>2000</v>
      </c>
      <c r="D17" s="17">
        <v>0</v>
      </c>
      <c r="E17" s="17">
        <v>0</v>
      </c>
      <c r="F17" s="17">
        <v>2000</v>
      </c>
      <c r="G17" s="17">
        <v>0</v>
      </c>
      <c r="H17" s="17">
        <v>0</v>
      </c>
      <c r="I17" s="17">
        <v>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</row>
    <row r="18" spans="1:64" ht="25.5" customHeight="1" x14ac:dyDescent="0.25">
      <c r="A18" s="15" t="s">
        <v>38</v>
      </c>
      <c r="B18" s="16" t="s">
        <v>39</v>
      </c>
      <c r="C18" s="30">
        <f>SUM(D18:I18)</f>
        <v>328000</v>
      </c>
      <c r="D18" s="17">
        <v>6000</v>
      </c>
      <c r="E18" s="17">
        <v>2000</v>
      </c>
      <c r="F18" s="17">
        <v>320000</v>
      </c>
      <c r="G18" s="17">
        <v>0</v>
      </c>
      <c r="H18" s="17">
        <v>0</v>
      </c>
      <c r="I18" s="17">
        <v>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</row>
    <row r="19" spans="1:64" ht="25.5" customHeight="1" x14ac:dyDescent="0.25">
      <c r="A19" s="15" t="s">
        <v>40</v>
      </c>
      <c r="B19" s="16" t="s">
        <v>41</v>
      </c>
      <c r="C19" s="30">
        <f>SUM(D19:I19)</f>
        <v>150000</v>
      </c>
      <c r="D19" s="17">
        <v>12000</v>
      </c>
      <c r="E19" s="17">
        <v>80000</v>
      </c>
      <c r="F19" s="17">
        <v>1000</v>
      </c>
      <c r="G19" s="17">
        <v>2000</v>
      </c>
      <c r="H19" s="17">
        <v>50000</v>
      </c>
      <c r="I19" s="17">
        <v>5000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</row>
    <row r="20" spans="1:64" ht="25.5" customHeight="1" x14ac:dyDescent="0.25">
      <c r="A20" s="21"/>
      <c r="B20" s="8" t="s">
        <v>42</v>
      </c>
      <c r="C20" s="9">
        <f>C4+C6+C11+C15</f>
        <v>19616686</v>
      </c>
      <c r="D20" s="9">
        <f t="shared" ref="D20:I20" si="5">D4+D6+D11+D15</f>
        <v>5553653.6600000001</v>
      </c>
      <c r="E20" s="9">
        <f t="shared" si="5"/>
        <v>1205810</v>
      </c>
      <c r="F20" s="9">
        <f t="shared" si="5"/>
        <v>8073877.3399999999</v>
      </c>
      <c r="G20" s="9">
        <f t="shared" si="5"/>
        <v>2056810</v>
      </c>
      <c r="H20" s="9">
        <f t="shared" si="5"/>
        <v>612205</v>
      </c>
      <c r="I20" s="9">
        <f t="shared" si="5"/>
        <v>2114330</v>
      </c>
      <c r="J20" s="11"/>
      <c r="K20" s="1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64" ht="25.5" customHeight="1" x14ac:dyDescent="0.25">
      <c r="A21" s="22"/>
      <c r="B21" s="23"/>
      <c r="C21" s="24"/>
      <c r="D21" s="24"/>
      <c r="E21" s="24"/>
      <c r="F21" s="24"/>
      <c r="G21" s="24"/>
      <c r="H21" s="24"/>
      <c r="I21" s="24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64" ht="25.5" customHeight="1" x14ac:dyDescent="0.25">
      <c r="A22" s="7" t="s">
        <v>43</v>
      </c>
      <c r="B22" s="8" t="s">
        <v>44</v>
      </c>
      <c r="C22" s="25"/>
      <c r="D22" s="25"/>
      <c r="E22" s="25"/>
      <c r="F22" s="25"/>
      <c r="G22" s="25"/>
      <c r="H22" s="25"/>
      <c r="I22" s="25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64" ht="25.5" customHeight="1" x14ac:dyDescent="0.25">
      <c r="A23" s="12" t="s">
        <v>45</v>
      </c>
      <c r="B23" s="12" t="s">
        <v>46</v>
      </c>
      <c r="C23" s="34">
        <f t="shared" ref="C23:I23" si="6">SUM(C24:C25)</f>
        <v>73400</v>
      </c>
      <c r="D23" s="14">
        <f t="shared" si="6"/>
        <v>41300</v>
      </c>
      <c r="E23" s="14">
        <f t="shared" si="6"/>
        <v>5000</v>
      </c>
      <c r="F23" s="14">
        <f t="shared" si="6"/>
        <v>2000</v>
      </c>
      <c r="G23" s="14">
        <f t="shared" si="6"/>
        <v>15600</v>
      </c>
      <c r="H23" s="14">
        <f t="shared" si="6"/>
        <v>3500</v>
      </c>
      <c r="I23" s="14">
        <f t="shared" si="6"/>
        <v>6000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</row>
    <row r="24" spans="1:64" ht="25.5" customHeight="1" x14ac:dyDescent="0.25">
      <c r="A24" s="15" t="s">
        <v>47</v>
      </c>
      <c r="B24" s="16" t="s">
        <v>48</v>
      </c>
      <c r="C24" s="30">
        <f>SUM(D24:I24)</f>
        <v>4000</v>
      </c>
      <c r="D24" s="17">
        <v>500</v>
      </c>
      <c r="E24" s="17">
        <v>0</v>
      </c>
      <c r="F24" s="17">
        <v>0</v>
      </c>
      <c r="G24" s="17">
        <v>0</v>
      </c>
      <c r="H24" s="17">
        <v>0</v>
      </c>
      <c r="I24" s="17">
        <v>3500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</row>
    <row r="25" spans="1:64" ht="25.5" customHeight="1" x14ac:dyDescent="0.25">
      <c r="A25" s="15" t="s">
        <v>49</v>
      </c>
      <c r="B25" s="16" t="s">
        <v>50</v>
      </c>
      <c r="C25" s="30">
        <f>SUM(D25:I25)</f>
        <v>69400</v>
      </c>
      <c r="D25" s="17">
        <v>40800</v>
      </c>
      <c r="E25" s="17">
        <v>5000</v>
      </c>
      <c r="F25" s="17">
        <v>2000</v>
      </c>
      <c r="G25" s="17">
        <v>15600</v>
      </c>
      <c r="H25" s="17">
        <v>3500</v>
      </c>
      <c r="I25" s="17">
        <v>2500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</row>
    <row r="26" spans="1:64" ht="25.5" customHeight="1" x14ac:dyDescent="0.25">
      <c r="A26" s="12" t="s">
        <v>51</v>
      </c>
      <c r="B26" s="13" t="s">
        <v>52</v>
      </c>
      <c r="C26" s="34">
        <f>SUM(C27:C42)</f>
        <v>5890458.6600000001</v>
      </c>
      <c r="D26" s="14">
        <f t="shared" ref="D26" si="7">SUM(D27:D42)</f>
        <v>3606753.66</v>
      </c>
      <c r="E26" s="14">
        <f>SUM(E27:E42)</f>
        <v>1037800</v>
      </c>
      <c r="F26" s="14">
        <f t="shared" ref="F26:I26" si="8">SUM(F27:F42)</f>
        <v>84800</v>
      </c>
      <c r="G26" s="14">
        <f t="shared" si="8"/>
        <v>654700</v>
      </c>
      <c r="H26" s="14">
        <f t="shared" si="8"/>
        <v>305000</v>
      </c>
      <c r="I26" s="14">
        <f t="shared" si="8"/>
        <v>201405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</row>
    <row r="27" spans="1:64" ht="25.5" customHeight="1" x14ac:dyDescent="0.25">
      <c r="A27" s="15" t="s">
        <v>53</v>
      </c>
      <c r="B27" s="16" t="s">
        <v>54</v>
      </c>
      <c r="C27" s="30">
        <f t="shared" ref="C27:C42" si="9">SUM(D27:I27)</f>
        <v>62000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62000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64" ht="25.5" customHeight="1" x14ac:dyDescent="0.25">
      <c r="A28" s="15" t="s">
        <v>55</v>
      </c>
      <c r="B28" s="16" t="s">
        <v>56</v>
      </c>
      <c r="C28" s="30">
        <f t="shared" si="9"/>
        <v>8400</v>
      </c>
      <c r="D28" s="17">
        <v>2500</v>
      </c>
      <c r="E28" s="17">
        <v>500</v>
      </c>
      <c r="F28" s="17">
        <v>2500</v>
      </c>
      <c r="G28" s="17">
        <v>1200</v>
      </c>
      <c r="H28" s="17">
        <v>0</v>
      </c>
      <c r="I28" s="17">
        <v>1700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64" ht="25.5" customHeight="1" x14ac:dyDescent="0.25">
      <c r="A29" s="15" t="s">
        <v>57</v>
      </c>
      <c r="B29" s="16" t="s">
        <v>58</v>
      </c>
      <c r="C29" s="30">
        <f t="shared" si="9"/>
        <v>5000</v>
      </c>
      <c r="D29" s="17">
        <v>2000</v>
      </c>
      <c r="E29" s="17">
        <v>0</v>
      </c>
      <c r="F29" s="17">
        <v>3000</v>
      </c>
      <c r="G29" s="17">
        <v>0</v>
      </c>
      <c r="H29" s="17">
        <v>0</v>
      </c>
      <c r="I29" s="17">
        <v>0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</row>
    <row r="30" spans="1:64" ht="25.5" customHeight="1" x14ac:dyDescent="0.25">
      <c r="A30" s="15" t="s">
        <v>59</v>
      </c>
      <c r="B30" s="16" t="s">
        <v>60</v>
      </c>
      <c r="C30" s="30">
        <f t="shared" si="9"/>
        <v>10000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10000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4" ht="25.5" customHeight="1" x14ac:dyDescent="0.25">
      <c r="A31" s="15" t="s">
        <v>61</v>
      </c>
      <c r="B31" s="16" t="s">
        <v>62</v>
      </c>
      <c r="C31" s="30">
        <f t="shared" si="9"/>
        <v>1340000</v>
      </c>
      <c r="D31" s="17">
        <v>1000000</v>
      </c>
      <c r="E31" s="17">
        <v>30000</v>
      </c>
      <c r="F31" s="17">
        <v>0</v>
      </c>
      <c r="G31" s="17">
        <v>170000</v>
      </c>
      <c r="H31" s="17">
        <v>140000</v>
      </c>
      <c r="I31" s="17">
        <v>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4" ht="25.5" customHeight="1" x14ac:dyDescent="0.25">
      <c r="A32" s="15" t="s">
        <v>63</v>
      </c>
      <c r="B32" s="16" t="s">
        <v>64</v>
      </c>
      <c r="C32" s="30">
        <f t="shared" si="9"/>
        <v>906753.66</v>
      </c>
      <c r="D32" s="17">
        <v>906753.66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ht="25.5" customHeight="1" x14ac:dyDescent="0.25">
      <c r="A33" s="15" t="s">
        <v>65</v>
      </c>
      <c r="B33" s="16" t="s">
        <v>66</v>
      </c>
      <c r="C33" s="30">
        <f t="shared" si="9"/>
        <v>735000</v>
      </c>
      <c r="D33" s="17">
        <v>550000</v>
      </c>
      <c r="E33" s="17">
        <v>40000</v>
      </c>
      <c r="F33" s="17">
        <v>0</v>
      </c>
      <c r="G33" s="17">
        <v>110000</v>
      </c>
      <c r="H33" s="17">
        <v>35000</v>
      </c>
      <c r="I33" s="17">
        <v>0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ht="25.5" customHeight="1" x14ac:dyDescent="0.25">
      <c r="A34" s="15" t="s">
        <v>67</v>
      </c>
      <c r="B34" s="16" t="s">
        <v>68</v>
      </c>
      <c r="C34" s="30">
        <f t="shared" si="9"/>
        <v>50000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50000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ht="25.5" customHeight="1" x14ac:dyDescent="0.25">
      <c r="A35" s="15" t="s">
        <v>69</v>
      </c>
      <c r="B35" s="16" t="s">
        <v>70</v>
      </c>
      <c r="C35" s="30">
        <f t="shared" si="9"/>
        <v>5000</v>
      </c>
      <c r="D35" s="17">
        <v>2000</v>
      </c>
      <c r="E35" s="17">
        <v>0</v>
      </c>
      <c r="F35" s="17">
        <v>0</v>
      </c>
      <c r="G35" s="17">
        <v>0</v>
      </c>
      <c r="H35" s="17">
        <v>0</v>
      </c>
      <c r="I35" s="17">
        <v>3000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ht="25.5" customHeight="1" x14ac:dyDescent="0.25">
      <c r="A36" s="15" t="s">
        <v>71</v>
      </c>
      <c r="B36" s="16" t="s">
        <v>72</v>
      </c>
      <c r="C36" s="30">
        <f t="shared" si="9"/>
        <v>106500</v>
      </c>
      <c r="D36" s="17">
        <v>58500</v>
      </c>
      <c r="E36" s="17">
        <v>2000</v>
      </c>
      <c r="F36" s="17">
        <v>9000</v>
      </c>
      <c r="G36" s="17">
        <v>35000</v>
      </c>
      <c r="H36" s="17">
        <v>2000</v>
      </c>
      <c r="I36" s="17">
        <v>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ht="25.5" customHeight="1" x14ac:dyDescent="0.25">
      <c r="A37" s="15" t="s">
        <v>73</v>
      </c>
      <c r="B37" s="16" t="s">
        <v>74</v>
      </c>
      <c r="C37" s="30">
        <f t="shared" si="9"/>
        <v>1125000</v>
      </c>
      <c r="D37" s="17">
        <v>870000</v>
      </c>
      <c r="E37" s="17">
        <v>30000</v>
      </c>
      <c r="F37" s="17">
        <v>0</v>
      </c>
      <c r="G37" s="17">
        <v>100000</v>
      </c>
      <c r="H37" s="17">
        <v>125000</v>
      </c>
      <c r="I37" s="17">
        <v>0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ht="25.5" customHeight="1" x14ac:dyDescent="0.25">
      <c r="A38" s="15" t="s">
        <v>75</v>
      </c>
      <c r="B38" s="16" t="s">
        <v>76</v>
      </c>
      <c r="C38" s="30">
        <f>SUM(D38:I38)</f>
        <v>901000</v>
      </c>
      <c r="D38" s="17">
        <v>0</v>
      </c>
      <c r="E38" s="17">
        <v>900000</v>
      </c>
      <c r="F38" s="17">
        <v>0</v>
      </c>
      <c r="G38" s="17">
        <v>1000</v>
      </c>
      <c r="H38" s="17">
        <v>0</v>
      </c>
      <c r="I38" s="17">
        <v>0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ht="25.5" customHeight="1" x14ac:dyDescent="0.25">
      <c r="A39" s="15" t="s">
        <v>77</v>
      </c>
      <c r="B39" s="16" t="s">
        <v>78</v>
      </c>
      <c r="C39" s="30">
        <f t="shared" si="9"/>
        <v>28805</v>
      </c>
      <c r="D39" s="17">
        <v>15000</v>
      </c>
      <c r="E39" s="17">
        <v>300</v>
      </c>
      <c r="F39" s="17">
        <v>300</v>
      </c>
      <c r="G39" s="17">
        <v>3000</v>
      </c>
      <c r="H39" s="17">
        <v>3000</v>
      </c>
      <c r="I39" s="17">
        <v>7205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ht="25.5" customHeight="1" x14ac:dyDescent="0.25">
      <c r="A40" s="15" t="s">
        <v>79</v>
      </c>
      <c r="B40" s="16" t="s">
        <v>80</v>
      </c>
      <c r="C40" s="30">
        <f t="shared" si="9"/>
        <v>6000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6000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ht="25.5" customHeight="1" x14ac:dyDescent="0.25">
      <c r="A41" s="15" t="s">
        <v>81</v>
      </c>
      <c r="B41" s="16" t="s">
        <v>82</v>
      </c>
      <c r="C41" s="30">
        <f t="shared" si="9"/>
        <v>200000</v>
      </c>
      <c r="D41" s="17">
        <v>35000</v>
      </c>
      <c r="E41" s="17">
        <v>35000</v>
      </c>
      <c r="F41" s="17">
        <v>65000</v>
      </c>
      <c r="G41" s="17">
        <v>5000</v>
      </c>
      <c r="H41" s="17">
        <v>0</v>
      </c>
      <c r="I41" s="17">
        <v>60000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ht="25.5" customHeight="1" x14ac:dyDescent="0.25">
      <c r="A42" s="15" t="s">
        <v>83</v>
      </c>
      <c r="B42" s="16" t="s">
        <v>84</v>
      </c>
      <c r="C42" s="30">
        <f t="shared" si="9"/>
        <v>401000</v>
      </c>
      <c r="D42" s="17">
        <v>165000</v>
      </c>
      <c r="E42" s="17">
        <v>0</v>
      </c>
      <c r="F42" s="17">
        <v>5000</v>
      </c>
      <c r="G42" s="17">
        <v>229500</v>
      </c>
      <c r="H42" s="17">
        <v>0</v>
      </c>
      <c r="I42" s="17">
        <v>1500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ht="25.5" customHeight="1" x14ac:dyDescent="0.25">
      <c r="A43" s="12" t="s">
        <v>85</v>
      </c>
      <c r="B43" s="13" t="s">
        <v>86</v>
      </c>
      <c r="C43" s="34">
        <f t="shared" ref="C43:I43" si="10">SUM(C44:C46)</f>
        <v>58620</v>
      </c>
      <c r="D43" s="14">
        <f t="shared" si="10"/>
        <v>45100</v>
      </c>
      <c r="E43" s="14">
        <f t="shared" si="10"/>
        <v>0</v>
      </c>
      <c r="F43" s="14">
        <f t="shared" si="10"/>
        <v>0</v>
      </c>
      <c r="G43" s="14">
        <f t="shared" si="10"/>
        <v>0</v>
      </c>
      <c r="H43" s="14">
        <f t="shared" si="10"/>
        <v>0</v>
      </c>
      <c r="I43" s="14">
        <f t="shared" si="10"/>
        <v>13520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ht="25.5" customHeight="1" x14ac:dyDescent="0.25">
      <c r="A44" s="15" t="s">
        <v>87</v>
      </c>
      <c r="B44" s="16" t="s">
        <v>88</v>
      </c>
      <c r="C44" s="30">
        <f>SUM(D44:I44)</f>
        <v>48000</v>
      </c>
      <c r="D44" s="17">
        <v>42000</v>
      </c>
      <c r="E44" s="17">
        <v>0</v>
      </c>
      <c r="F44" s="17">
        <v>0</v>
      </c>
      <c r="G44" s="17">
        <v>0</v>
      </c>
      <c r="H44" s="17">
        <v>0</v>
      </c>
      <c r="I44" s="17">
        <v>6000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ht="25.5" customHeight="1" x14ac:dyDescent="0.25">
      <c r="A45" s="15" t="s">
        <v>89</v>
      </c>
      <c r="B45" s="16" t="s">
        <v>90</v>
      </c>
      <c r="C45" s="30">
        <f t="shared" ref="C45:C46" si="11">SUM(D45:I45)</f>
        <v>9520</v>
      </c>
      <c r="D45" s="17">
        <v>2000</v>
      </c>
      <c r="E45" s="17">
        <v>0</v>
      </c>
      <c r="F45" s="17">
        <v>0</v>
      </c>
      <c r="G45" s="17">
        <v>0</v>
      </c>
      <c r="H45" s="17">
        <v>0</v>
      </c>
      <c r="I45" s="17">
        <v>7520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ht="25.5" customHeight="1" x14ac:dyDescent="0.25">
      <c r="A46" s="15" t="s">
        <v>91</v>
      </c>
      <c r="B46" s="16" t="s">
        <v>92</v>
      </c>
      <c r="C46" s="30">
        <f t="shared" si="11"/>
        <v>1100</v>
      </c>
      <c r="D46" s="17">
        <v>1100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ht="25.5" customHeight="1" x14ac:dyDescent="0.25">
      <c r="A47" s="12" t="s">
        <v>93</v>
      </c>
      <c r="B47" s="13" t="s">
        <v>94</v>
      </c>
      <c r="C47" s="34">
        <f t="shared" ref="C47:I47" si="12">SUM(C48:C51)</f>
        <v>1642000</v>
      </c>
      <c r="D47" s="14">
        <f t="shared" si="12"/>
        <v>0</v>
      </c>
      <c r="E47" s="14">
        <f t="shared" si="12"/>
        <v>0</v>
      </c>
      <c r="F47" s="14">
        <f t="shared" si="12"/>
        <v>0</v>
      </c>
      <c r="G47" s="14">
        <f t="shared" si="12"/>
        <v>0</v>
      </c>
      <c r="H47" s="14">
        <f t="shared" si="12"/>
        <v>0</v>
      </c>
      <c r="I47" s="14">
        <f t="shared" si="12"/>
        <v>1642000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ht="25.5" customHeight="1" x14ac:dyDescent="0.25">
      <c r="A48" s="15" t="s">
        <v>95</v>
      </c>
      <c r="B48" s="16" t="s">
        <v>96</v>
      </c>
      <c r="C48" s="30">
        <f>SUM(D48:I48)</f>
        <v>1250000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1250000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ht="25.5" customHeight="1" x14ac:dyDescent="0.25">
      <c r="A49" s="15" t="s">
        <v>97</v>
      </c>
      <c r="B49" s="16" t="s">
        <v>98</v>
      </c>
      <c r="C49" s="30">
        <f t="shared" ref="C49:C51" si="13">SUM(D49:I49)</f>
        <v>360000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360000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ht="25.5" customHeight="1" x14ac:dyDescent="0.25">
      <c r="A50" s="15" t="s">
        <v>99</v>
      </c>
      <c r="B50" s="16" t="s">
        <v>100</v>
      </c>
      <c r="C50" s="30">
        <f t="shared" si="13"/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ht="25.5" customHeight="1" x14ac:dyDescent="0.25">
      <c r="A51" s="15" t="s">
        <v>101</v>
      </c>
      <c r="B51" s="16" t="s">
        <v>102</v>
      </c>
      <c r="C51" s="30">
        <f t="shared" si="13"/>
        <v>32000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32000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ht="25.5" customHeight="1" x14ac:dyDescent="0.25">
      <c r="A52" s="12" t="s">
        <v>103</v>
      </c>
      <c r="B52" s="13" t="s">
        <v>104</v>
      </c>
      <c r="C52" s="34">
        <f t="shared" ref="C52:I52" si="14">SUM(C53:C56)</f>
        <v>480140</v>
      </c>
      <c r="D52" s="14">
        <f t="shared" si="14"/>
        <v>269500</v>
      </c>
      <c r="E52" s="14">
        <f t="shared" si="14"/>
        <v>8010</v>
      </c>
      <c r="F52" s="14">
        <f t="shared" si="14"/>
        <v>15010</v>
      </c>
      <c r="G52" s="14">
        <f t="shared" si="14"/>
        <v>133510</v>
      </c>
      <c r="H52" s="14">
        <f t="shared" si="14"/>
        <v>33705</v>
      </c>
      <c r="I52" s="14">
        <f t="shared" si="14"/>
        <v>20405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ht="25.5" customHeight="1" x14ac:dyDescent="0.25">
      <c r="A53" s="15" t="s">
        <v>105</v>
      </c>
      <c r="B53" s="16" t="s">
        <v>106</v>
      </c>
      <c r="C53" s="30">
        <f>SUM(D53:I53)</f>
        <v>398100</v>
      </c>
      <c r="D53" s="17">
        <v>235000</v>
      </c>
      <c r="E53" s="17">
        <v>5000</v>
      </c>
      <c r="F53" s="17">
        <v>0</v>
      </c>
      <c r="G53" s="17">
        <v>126500</v>
      </c>
      <c r="H53" s="17">
        <v>29200</v>
      </c>
      <c r="I53" s="17">
        <v>2400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ht="25.5" customHeight="1" x14ac:dyDescent="0.25">
      <c r="A54" s="15" t="s">
        <v>107</v>
      </c>
      <c r="B54" s="16" t="s">
        <v>108</v>
      </c>
      <c r="C54" s="30">
        <f t="shared" ref="C54:C55" si="15">SUM(D54:I54)</f>
        <v>62500</v>
      </c>
      <c r="D54" s="17">
        <v>30000</v>
      </c>
      <c r="E54" s="17">
        <v>3000</v>
      </c>
      <c r="F54" s="17">
        <v>0</v>
      </c>
      <c r="G54" s="17">
        <v>7000</v>
      </c>
      <c r="H54" s="17">
        <v>4500</v>
      </c>
      <c r="I54" s="17">
        <v>18000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ht="25.5" customHeight="1" x14ac:dyDescent="0.25">
      <c r="A55" s="15" t="s">
        <v>109</v>
      </c>
      <c r="B55" s="16" t="s">
        <v>110</v>
      </c>
      <c r="C55" s="30">
        <f t="shared" si="15"/>
        <v>18000</v>
      </c>
      <c r="D55" s="17">
        <v>3000</v>
      </c>
      <c r="E55" s="17">
        <v>0</v>
      </c>
      <c r="F55" s="17">
        <v>15000</v>
      </c>
      <c r="G55" s="17">
        <v>0</v>
      </c>
      <c r="H55" s="17">
        <v>0</v>
      </c>
      <c r="I55" s="17">
        <v>0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ht="25.5" customHeight="1" x14ac:dyDescent="0.25">
      <c r="A56" s="15" t="s">
        <v>111</v>
      </c>
      <c r="B56" s="16" t="s">
        <v>112</v>
      </c>
      <c r="C56" s="30">
        <f>SUM(D56:I56)</f>
        <v>1540</v>
      </c>
      <c r="D56" s="17">
        <v>1500</v>
      </c>
      <c r="E56" s="17">
        <v>10</v>
      </c>
      <c r="F56" s="17">
        <v>10</v>
      </c>
      <c r="G56" s="17">
        <v>10</v>
      </c>
      <c r="H56" s="17">
        <v>5</v>
      </c>
      <c r="I56" s="17">
        <v>5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ht="25.5" customHeight="1" x14ac:dyDescent="0.25">
      <c r="A57" s="12" t="s">
        <v>113</v>
      </c>
      <c r="B57" s="13" t="s">
        <v>114</v>
      </c>
      <c r="C57" s="34">
        <f t="shared" ref="C57:I57" si="16">SUM(C58:C59)</f>
        <v>2900000</v>
      </c>
      <c r="D57" s="14">
        <f t="shared" si="16"/>
        <v>1403000</v>
      </c>
      <c r="E57" s="14">
        <f t="shared" si="16"/>
        <v>150000</v>
      </c>
      <c r="F57" s="14">
        <f t="shared" si="16"/>
        <v>0</v>
      </c>
      <c r="G57" s="14">
        <f t="shared" si="16"/>
        <v>1113000</v>
      </c>
      <c r="H57" s="14">
        <f t="shared" si="16"/>
        <v>230000</v>
      </c>
      <c r="I57" s="14">
        <f t="shared" si="16"/>
        <v>4000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ht="25.5" customHeight="1" x14ac:dyDescent="0.25">
      <c r="A58" s="15" t="s">
        <v>115</v>
      </c>
      <c r="B58" s="16" t="s">
        <v>116</v>
      </c>
      <c r="C58" s="30">
        <f>SUM(D58:I58)</f>
        <v>2862000</v>
      </c>
      <c r="D58" s="17">
        <v>1400000</v>
      </c>
      <c r="E58" s="17">
        <v>150000</v>
      </c>
      <c r="F58" s="17">
        <v>0</v>
      </c>
      <c r="G58" s="17">
        <v>1078000</v>
      </c>
      <c r="H58" s="17">
        <v>230000</v>
      </c>
      <c r="I58" s="17">
        <v>4000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</row>
    <row r="59" spans="1:64" ht="25.5" customHeight="1" x14ac:dyDescent="0.25">
      <c r="A59" s="15" t="s">
        <v>117</v>
      </c>
      <c r="B59" s="16" t="s">
        <v>118</v>
      </c>
      <c r="C59" s="30">
        <f>SUM(D59:I59)</f>
        <v>38000</v>
      </c>
      <c r="D59" s="17">
        <v>3000</v>
      </c>
      <c r="E59" s="17">
        <v>0</v>
      </c>
      <c r="F59" s="17">
        <v>0</v>
      </c>
      <c r="G59" s="17">
        <v>35000</v>
      </c>
      <c r="H59" s="17">
        <v>0</v>
      </c>
      <c r="I59" s="17">
        <v>0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</row>
    <row r="60" spans="1:64" ht="25.5" customHeight="1" x14ac:dyDescent="0.25">
      <c r="A60" s="12" t="s">
        <v>119</v>
      </c>
      <c r="B60" s="13" t="s">
        <v>120</v>
      </c>
      <c r="C60" s="34">
        <f>C61+C62+C63+C64</f>
        <v>8005067.3399999999</v>
      </c>
      <c r="D60" s="14">
        <f t="shared" ref="D60:I60" si="17">D61+D62+D63+D64</f>
        <v>0</v>
      </c>
      <c r="E60" s="14">
        <f t="shared" si="17"/>
        <v>0</v>
      </c>
      <c r="F60" s="14">
        <f>SUM(F61:F64)</f>
        <v>7925067.3399999999</v>
      </c>
      <c r="G60" s="14">
        <f t="shared" si="17"/>
        <v>80000</v>
      </c>
      <c r="H60" s="14">
        <f t="shared" si="17"/>
        <v>0</v>
      </c>
      <c r="I60" s="14">
        <f t="shared" si="17"/>
        <v>0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</row>
    <row r="61" spans="1:64" ht="25.5" customHeight="1" x14ac:dyDescent="0.25">
      <c r="A61" s="15" t="s">
        <v>121</v>
      </c>
      <c r="B61" s="16" t="s">
        <v>122</v>
      </c>
      <c r="C61" s="30">
        <f>SUM(D61:I61)</f>
        <v>50000</v>
      </c>
      <c r="D61" s="17">
        <v>0</v>
      </c>
      <c r="E61" s="17">
        <v>0</v>
      </c>
      <c r="F61" s="17">
        <v>0</v>
      </c>
      <c r="G61" s="17">
        <v>50000</v>
      </c>
      <c r="H61" s="17">
        <v>0</v>
      </c>
      <c r="I61" s="17">
        <v>0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</row>
    <row r="62" spans="1:64" ht="25.5" customHeight="1" x14ac:dyDescent="0.25">
      <c r="A62" s="15" t="s">
        <v>123</v>
      </c>
      <c r="B62" s="16" t="s">
        <v>124</v>
      </c>
      <c r="C62" s="30">
        <f>SUM(D62:I62)</f>
        <v>7925067.3399999999</v>
      </c>
      <c r="D62" s="17">
        <v>0</v>
      </c>
      <c r="E62" s="17">
        <v>0</v>
      </c>
      <c r="F62" s="17">
        <f>7852587.34+25000+65000-28520+10700+300</f>
        <v>7925067.3399999999</v>
      </c>
      <c r="G62" s="17">
        <v>0</v>
      </c>
      <c r="H62" s="17">
        <v>0</v>
      </c>
      <c r="I62" s="17">
        <v>0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</row>
    <row r="63" spans="1:64" ht="25.5" customHeight="1" x14ac:dyDescent="0.25">
      <c r="A63" s="15" t="s">
        <v>125</v>
      </c>
      <c r="B63" s="16" t="s">
        <v>126</v>
      </c>
      <c r="C63" s="30">
        <f t="shared" ref="C63:C64" si="18">SUM(D63:I63)</f>
        <v>30000</v>
      </c>
      <c r="D63" s="17">
        <v>0</v>
      </c>
      <c r="E63" s="17">
        <v>0</v>
      </c>
      <c r="F63" s="17">
        <v>0</v>
      </c>
      <c r="G63" s="17">
        <v>30000</v>
      </c>
      <c r="H63" s="17">
        <v>0</v>
      </c>
      <c r="I63" s="17">
        <v>0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</row>
    <row r="64" spans="1:64" ht="25.5" customHeight="1" x14ac:dyDescent="0.25">
      <c r="A64" s="15" t="s">
        <v>127</v>
      </c>
      <c r="B64" s="16" t="s">
        <v>128</v>
      </c>
      <c r="C64" s="30">
        <f t="shared" si="18"/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</row>
    <row r="65" spans="1:64" ht="25.5" customHeight="1" x14ac:dyDescent="0.25">
      <c r="A65" s="12" t="s">
        <v>129</v>
      </c>
      <c r="B65" s="13" t="s">
        <v>130</v>
      </c>
      <c r="C65" s="34">
        <f t="shared" ref="C65:I65" si="19">SUM(C66:C68)</f>
        <v>127000</v>
      </c>
      <c r="D65" s="14">
        <f t="shared" si="19"/>
        <v>20000</v>
      </c>
      <c r="E65" s="14">
        <f t="shared" si="19"/>
        <v>0</v>
      </c>
      <c r="F65" s="14">
        <f t="shared" si="19"/>
        <v>15000</v>
      </c>
      <c r="G65" s="14">
        <f t="shared" si="19"/>
        <v>0</v>
      </c>
      <c r="H65" s="14">
        <f t="shared" si="19"/>
        <v>0</v>
      </c>
      <c r="I65" s="14">
        <f t="shared" si="19"/>
        <v>92000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</row>
    <row r="66" spans="1:64" ht="25.5" customHeight="1" x14ac:dyDescent="0.25">
      <c r="A66" s="15" t="s">
        <v>131</v>
      </c>
      <c r="B66" s="16" t="s">
        <v>132</v>
      </c>
      <c r="C66" s="30">
        <f>SUM(D66:I66)</f>
        <v>35000</v>
      </c>
      <c r="D66" s="17">
        <v>20000</v>
      </c>
      <c r="E66" s="17">
        <v>0</v>
      </c>
      <c r="F66" s="17">
        <v>15000</v>
      </c>
      <c r="G66" s="17">
        <v>0</v>
      </c>
      <c r="H66" s="17">
        <v>0</v>
      </c>
      <c r="I66" s="17">
        <v>0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</row>
    <row r="67" spans="1:64" ht="25.5" customHeight="1" x14ac:dyDescent="0.25">
      <c r="A67" s="15" t="s">
        <v>133</v>
      </c>
      <c r="B67" s="16" t="s">
        <v>134</v>
      </c>
      <c r="C67" s="30">
        <f t="shared" ref="C67:C68" si="20">SUM(D67:I67)</f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</row>
    <row r="68" spans="1:64" ht="25.5" customHeight="1" x14ac:dyDescent="0.25">
      <c r="A68" s="15" t="s">
        <v>135</v>
      </c>
      <c r="B68" s="16" t="s">
        <v>136</v>
      </c>
      <c r="C68" s="30">
        <f t="shared" si="20"/>
        <v>92000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f>49000+43000</f>
        <v>92000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</row>
    <row r="69" spans="1:64" ht="25.5" customHeight="1" x14ac:dyDescent="0.25">
      <c r="A69" s="21"/>
      <c r="B69" s="8" t="s">
        <v>137</v>
      </c>
      <c r="C69" s="9">
        <f>C23+C26+C43+C47+C52+C57+C60+C65</f>
        <v>19176686</v>
      </c>
      <c r="D69" s="9">
        <f>D23+D26+D43+D4+D47+D52+D57+D60+D65</f>
        <v>5385653.6600000001</v>
      </c>
      <c r="E69" s="9">
        <f>E23+E26+E43+E4+E47+E52+E57+E60+E65</f>
        <v>1200810</v>
      </c>
      <c r="F69" s="9">
        <f>F23+F26+F43+F47+F52+F57+F60+F65</f>
        <v>8041877.3399999999</v>
      </c>
      <c r="G69" s="9">
        <f>G23+G26+G43+G4+G47+G52+G57+G60+G65</f>
        <v>1996810</v>
      </c>
      <c r="H69" s="9">
        <f>H23+H26+H43+H4+H47+H52+H57+H60+H65</f>
        <v>572205</v>
      </c>
      <c r="I69" s="9">
        <f>I23+I26+I43+I4+I47+I52+I57+I60+I65</f>
        <v>1979330</v>
      </c>
      <c r="J69" s="1"/>
      <c r="K69" s="11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</row>
    <row r="70" spans="1:64" ht="9" customHeight="1" x14ac:dyDescent="0.25">
      <c r="A70" s="22"/>
      <c r="B70" s="23"/>
      <c r="C70" s="24"/>
      <c r="D70" s="24"/>
      <c r="E70" s="24"/>
      <c r="F70" s="24"/>
      <c r="G70" s="24"/>
      <c r="H70" s="24"/>
      <c r="I70" s="24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</row>
    <row r="71" spans="1:64" ht="25.5" customHeight="1" x14ac:dyDescent="0.25">
      <c r="A71" s="21"/>
      <c r="B71" s="8" t="s">
        <v>138</v>
      </c>
      <c r="C71" s="9">
        <f>C20-C69</f>
        <v>440000</v>
      </c>
      <c r="D71" s="9">
        <f t="shared" ref="D71:I71" si="21">D20-D69</f>
        <v>168000</v>
      </c>
      <c r="E71" s="9">
        <f t="shared" si="21"/>
        <v>5000</v>
      </c>
      <c r="F71" s="9">
        <f t="shared" si="21"/>
        <v>32000</v>
      </c>
      <c r="G71" s="9">
        <f t="shared" si="21"/>
        <v>60000</v>
      </c>
      <c r="H71" s="9">
        <f t="shared" si="21"/>
        <v>40000</v>
      </c>
      <c r="I71" s="9">
        <f t="shared" si="21"/>
        <v>135000</v>
      </c>
      <c r="J71" s="1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</row>
    <row r="72" spans="1:64" ht="9" customHeight="1" x14ac:dyDescent="0.25">
      <c r="A72" s="22"/>
      <c r="B72" s="23"/>
      <c r="C72" s="24"/>
      <c r="D72" s="24"/>
      <c r="E72" s="24"/>
      <c r="F72" s="24"/>
      <c r="G72" s="24"/>
      <c r="H72" s="24"/>
      <c r="I72" s="24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</row>
    <row r="73" spans="1:64" ht="25.5" customHeight="1" x14ac:dyDescent="0.25">
      <c r="A73" s="8" t="s">
        <v>139</v>
      </c>
      <c r="B73" s="8" t="s">
        <v>140</v>
      </c>
      <c r="C73" s="9">
        <f t="shared" ref="C73:H73" si="22">C74-C76</f>
        <v>-15000</v>
      </c>
      <c r="D73" s="9">
        <f t="shared" si="22"/>
        <v>2000</v>
      </c>
      <c r="E73" s="9">
        <f t="shared" si="22"/>
        <v>0</v>
      </c>
      <c r="F73" s="9">
        <f t="shared" si="22"/>
        <v>3000</v>
      </c>
      <c r="G73" s="9">
        <f t="shared" si="22"/>
        <v>0</v>
      </c>
      <c r="H73" s="9">
        <f t="shared" si="22"/>
        <v>0</v>
      </c>
      <c r="I73" s="9">
        <f>I74-I76</f>
        <v>-20000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</row>
    <row r="74" spans="1:64" ht="25.5" customHeight="1" x14ac:dyDescent="0.25">
      <c r="A74" s="12" t="s">
        <v>141</v>
      </c>
      <c r="B74" s="13" t="s">
        <v>142</v>
      </c>
      <c r="C74" s="34">
        <f t="shared" ref="C74:I74" si="23">SUM(C75)</f>
        <v>5000</v>
      </c>
      <c r="D74" s="14">
        <f t="shared" si="23"/>
        <v>2000</v>
      </c>
      <c r="E74" s="14">
        <f t="shared" si="23"/>
        <v>0</v>
      </c>
      <c r="F74" s="14">
        <f t="shared" si="23"/>
        <v>3000</v>
      </c>
      <c r="G74" s="14">
        <f t="shared" si="23"/>
        <v>0</v>
      </c>
      <c r="H74" s="14">
        <f t="shared" si="23"/>
        <v>0</v>
      </c>
      <c r="I74" s="14">
        <f t="shared" si="23"/>
        <v>0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</row>
    <row r="75" spans="1:64" ht="25.5" customHeight="1" x14ac:dyDescent="0.25">
      <c r="A75" s="15" t="s">
        <v>143</v>
      </c>
      <c r="B75" s="16" t="s">
        <v>144</v>
      </c>
      <c r="C75" s="30">
        <f>SUM(D75:I75)</f>
        <v>5000</v>
      </c>
      <c r="D75" s="17">
        <v>2000</v>
      </c>
      <c r="E75" s="17">
        <v>0</v>
      </c>
      <c r="F75" s="17">
        <v>3000</v>
      </c>
      <c r="G75" s="17">
        <v>0</v>
      </c>
      <c r="H75" s="17">
        <v>0</v>
      </c>
      <c r="I75" s="17">
        <v>0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</row>
    <row r="76" spans="1:64" ht="25.5" customHeight="1" x14ac:dyDescent="0.25">
      <c r="A76" s="12" t="s">
        <v>145</v>
      </c>
      <c r="B76" s="13" t="s">
        <v>146</v>
      </c>
      <c r="C76" s="34">
        <f t="shared" ref="C76:I76" si="24">SUM(C77:C79)</f>
        <v>20000</v>
      </c>
      <c r="D76" s="14">
        <f t="shared" si="24"/>
        <v>0</v>
      </c>
      <c r="E76" s="14">
        <f t="shared" si="24"/>
        <v>0</v>
      </c>
      <c r="F76" s="14">
        <f t="shared" si="24"/>
        <v>0</v>
      </c>
      <c r="G76" s="14">
        <f t="shared" si="24"/>
        <v>0</v>
      </c>
      <c r="H76" s="14">
        <f t="shared" si="24"/>
        <v>0</v>
      </c>
      <c r="I76" s="14">
        <f t="shared" si="24"/>
        <v>20000</v>
      </c>
    </row>
    <row r="77" spans="1:64" ht="25.5" customHeight="1" x14ac:dyDescent="0.25">
      <c r="A77" s="15" t="s">
        <v>147</v>
      </c>
      <c r="B77" s="16" t="s">
        <v>148</v>
      </c>
      <c r="C77" s="30">
        <f>SUM(D77:I77)</f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</row>
    <row r="78" spans="1:64" ht="25.5" customHeight="1" x14ac:dyDescent="0.25">
      <c r="A78" s="15" t="s">
        <v>149</v>
      </c>
      <c r="B78" s="16" t="s">
        <v>150</v>
      </c>
      <c r="C78" s="30">
        <f t="shared" ref="C78:C79" si="25">SUM(D78:I78)</f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</row>
    <row r="79" spans="1:64" ht="25.5" customHeight="1" x14ac:dyDescent="0.25">
      <c r="A79" s="15" t="s">
        <v>151</v>
      </c>
      <c r="B79" s="16" t="s">
        <v>152</v>
      </c>
      <c r="C79" s="30">
        <f t="shared" si="25"/>
        <v>20000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20000</v>
      </c>
    </row>
    <row r="80" spans="1:64" ht="25.5" customHeight="1" x14ac:dyDescent="0.25">
      <c r="A80" s="8" t="s">
        <v>153</v>
      </c>
      <c r="B80" s="8" t="s">
        <v>154</v>
      </c>
      <c r="C80" s="9">
        <f t="shared" ref="C80:I80" si="26">C82-C83</f>
        <v>0</v>
      </c>
      <c r="D80" s="9">
        <f t="shared" si="26"/>
        <v>0</v>
      </c>
      <c r="E80" s="9">
        <f t="shared" si="26"/>
        <v>0</v>
      </c>
      <c r="F80" s="9">
        <f t="shared" si="26"/>
        <v>0</v>
      </c>
      <c r="G80" s="9">
        <f t="shared" si="26"/>
        <v>0</v>
      </c>
      <c r="H80" s="9">
        <f t="shared" si="26"/>
        <v>0</v>
      </c>
      <c r="I80" s="9">
        <f t="shared" si="26"/>
        <v>0</v>
      </c>
    </row>
    <row r="81" spans="1:10" ht="25.5" customHeight="1" x14ac:dyDescent="0.25">
      <c r="A81" s="15" t="s">
        <v>155</v>
      </c>
      <c r="B81" s="16" t="s">
        <v>156</v>
      </c>
      <c r="C81" s="30">
        <f t="shared" ref="C81:I81" si="27">C82-C83</f>
        <v>0</v>
      </c>
      <c r="D81" s="17">
        <f t="shared" si="27"/>
        <v>0</v>
      </c>
      <c r="E81" s="17">
        <f t="shared" si="27"/>
        <v>0</v>
      </c>
      <c r="F81" s="17">
        <f t="shared" si="27"/>
        <v>0</v>
      </c>
      <c r="G81" s="17">
        <f t="shared" si="27"/>
        <v>0</v>
      </c>
      <c r="H81" s="17">
        <f t="shared" si="27"/>
        <v>0</v>
      </c>
      <c r="I81" s="17">
        <f t="shared" si="27"/>
        <v>0</v>
      </c>
    </row>
    <row r="82" spans="1:10" ht="25.5" customHeight="1" x14ac:dyDescent="0.25">
      <c r="A82" s="15" t="s">
        <v>157</v>
      </c>
      <c r="B82" s="16" t="s">
        <v>158</v>
      </c>
      <c r="C82" s="30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</row>
    <row r="83" spans="1:10" ht="25.5" customHeight="1" x14ac:dyDescent="0.25">
      <c r="A83" s="15" t="s">
        <v>159</v>
      </c>
      <c r="B83" s="16" t="s">
        <v>160</v>
      </c>
      <c r="C83" s="30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</row>
    <row r="84" spans="1:10" ht="25.5" customHeight="1" x14ac:dyDescent="0.25">
      <c r="A84" s="8"/>
      <c r="B84" s="8" t="s">
        <v>161</v>
      </c>
      <c r="C84" s="9">
        <f>C71+C73+C80</f>
        <v>425000</v>
      </c>
      <c r="D84" s="9">
        <f>D71+D73+D80</f>
        <v>170000</v>
      </c>
      <c r="E84" s="9">
        <f t="shared" ref="E84:I84" si="28">E71+E73+E80</f>
        <v>5000</v>
      </c>
      <c r="F84" s="9">
        <f t="shared" si="28"/>
        <v>35000</v>
      </c>
      <c r="G84" s="9">
        <f t="shared" si="28"/>
        <v>60000</v>
      </c>
      <c r="H84" s="9">
        <f t="shared" si="28"/>
        <v>40000</v>
      </c>
      <c r="I84" s="9">
        <f t="shared" si="28"/>
        <v>115000</v>
      </c>
      <c r="J84" s="1"/>
    </row>
    <row r="85" spans="1:10" ht="9" customHeight="1" x14ac:dyDescent="0.25">
      <c r="A85" s="23"/>
      <c r="B85" s="23"/>
      <c r="C85" s="24"/>
      <c r="D85" s="24"/>
      <c r="E85" s="24"/>
      <c r="F85" s="24"/>
      <c r="G85" s="24"/>
      <c r="H85" s="24"/>
      <c r="I85" s="24"/>
    </row>
    <row r="86" spans="1:10" ht="25.5" customHeight="1" x14ac:dyDescent="0.25">
      <c r="A86" s="7" t="s">
        <v>162</v>
      </c>
      <c r="B86" s="8" t="s">
        <v>163</v>
      </c>
      <c r="C86" s="9">
        <f>SUM(D86:I86)</f>
        <v>425000</v>
      </c>
      <c r="D86" s="9">
        <v>170000</v>
      </c>
      <c r="E86" s="9">
        <v>5000</v>
      </c>
      <c r="F86" s="9">
        <v>35000</v>
      </c>
      <c r="G86" s="9">
        <v>60000</v>
      </c>
      <c r="H86" s="9">
        <v>40000</v>
      </c>
      <c r="I86" s="9">
        <v>115000</v>
      </c>
      <c r="J86" s="1"/>
    </row>
    <row r="87" spans="1:10" ht="9" customHeight="1" x14ac:dyDescent="0.25">
      <c r="A87" s="27"/>
      <c r="B87" s="23"/>
      <c r="C87" s="24"/>
      <c r="D87" s="24"/>
      <c r="E87" s="24"/>
      <c r="F87" s="24">
        <v>28</v>
      </c>
      <c r="G87" s="24"/>
      <c r="H87" s="24"/>
      <c r="I87" s="24"/>
    </row>
    <row r="88" spans="1:10" ht="25.5" customHeight="1" x14ac:dyDescent="0.25">
      <c r="A88" s="8"/>
      <c r="B88" s="8" t="s">
        <v>164</v>
      </c>
      <c r="C88" s="9">
        <f t="shared" ref="C88:I88" si="29">C84-C86</f>
        <v>0</v>
      </c>
      <c r="D88" s="9">
        <f>D84-D86</f>
        <v>0</v>
      </c>
      <c r="E88" s="9">
        <f t="shared" si="29"/>
        <v>0</v>
      </c>
      <c r="F88" s="9">
        <f>F84-F86</f>
        <v>0</v>
      </c>
      <c r="G88" s="9">
        <f t="shared" si="29"/>
        <v>0</v>
      </c>
      <c r="H88" s="9">
        <f t="shared" si="29"/>
        <v>0</v>
      </c>
      <c r="I88" s="9">
        <f t="shared" si="29"/>
        <v>0</v>
      </c>
      <c r="J88" s="1"/>
    </row>
    <row r="92" spans="1:10" x14ac:dyDescent="0.25">
      <c r="D92" s="1"/>
    </row>
    <row r="93" spans="1:10" x14ac:dyDescent="0.25">
      <c r="E93" s="1"/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23E7-F95A-4BC3-B515-C67A93B7C9A2}">
  <dimension ref="A1:BL93"/>
  <sheetViews>
    <sheetView tabSelected="1" workbookViewId="0">
      <selection activeCell="F8" sqref="F8"/>
    </sheetView>
  </sheetViews>
  <sheetFormatPr defaultColWidth="12.5703125" defaultRowHeight="15" x14ac:dyDescent="0.25"/>
  <cols>
    <col min="1" max="1" width="8.28515625" style="28" bestFit="1" customWidth="1"/>
    <col min="2" max="2" width="74.42578125" customWidth="1"/>
    <col min="3" max="9" width="18.5703125" customWidth="1"/>
    <col min="10" max="10" width="14.42578125" bestFit="1" customWidth="1"/>
    <col min="11" max="11" width="13.7109375" bestFit="1" customWidth="1"/>
    <col min="12" max="64" width="8.5703125" customWidth="1"/>
  </cols>
  <sheetData>
    <row r="1" spans="1:64" s="10" customFormat="1" ht="30" customHeight="1" x14ac:dyDescent="0.25">
      <c r="A1" s="36" t="s">
        <v>166</v>
      </c>
      <c r="B1" s="36"/>
      <c r="C1" s="36"/>
      <c r="D1" s="36"/>
      <c r="E1" s="36"/>
      <c r="F1" s="36"/>
      <c r="G1" s="36"/>
      <c r="H1" s="36"/>
      <c r="I1" s="36"/>
    </row>
    <row r="2" spans="1:64" s="5" customFormat="1" ht="75.75" customHeight="1" x14ac:dyDescent="0.3">
      <c r="A2" s="2"/>
      <c r="B2" s="3"/>
      <c r="C2" s="3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64" ht="25.5" customHeight="1" x14ac:dyDescent="0.25">
      <c r="A3" s="7" t="s">
        <v>8</v>
      </c>
      <c r="B3" s="8" t="s">
        <v>9</v>
      </c>
      <c r="C3" s="9"/>
      <c r="D3" s="9"/>
      <c r="E3" s="9"/>
      <c r="F3" s="9"/>
      <c r="G3" s="9"/>
      <c r="H3" s="9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4" ht="25.5" customHeight="1" x14ac:dyDescent="0.25">
      <c r="A4" s="12" t="s">
        <v>10</v>
      </c>
      <c r="B4" s="13" t="s">
        <v>11</v>
      </c>
      <c r="C4" s="34">
        <f t="shared" ref="C4:I4" si="0">SUM(C5)</f>
        <v>2600000</v>
      </c>
      <c r="D4" s="14">
        <f t="shared" si="0"/>
        <v>0</v>
      </c>
      <c r="E4" s="14">
        <f t="shared" si="0"/>
        <v>0</v>
      </c>
      <c r="F4" s="14">
        <f t="shared" si="0"/>
        <v>2600000</v>
      </c>
      <c r="G4" s="14">
        <f t="shared" si="0"/>
        <v>0</v>
      </c>
      <c r="H4" s="14">
        <f t="shared" si="0"/>
        <v>0</v>
      </c>
      <c r="I4" s="14">
        <f t="shared" si="0"/>
        <v>0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ht="25.5" customHeight="1" x14ac:dyDescent="0.25">
      <c r="A5" s="15" t="s">
        <v>12</v>
      </c>
      <c r="B5" s="16" t="s">
        <v>13</v>
      </c>
      <c r="C5" s="30">
        <f>SUM(D5:I5)</f>
        <v>2600000</v>
      </c>
      <c r="D5" s="17">
        <v>0</v>
      </c>
      <c r="E5" s="17">
        <v>0</v>
      </c>
      <c r="F5" s="17">
        <v>2600000</v>
      </c>
      <c r="G5" s="17">
        <v>0</v>
      </c>
      <c r="H5" s="17">
        <v>0</v>
      </c>
      <c r="I5" s="17">
        <v>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ht="25.5" customHeight="1" x14ac:dyDescent="0.25">
      <c r="A6" s="12" t="s">
        <v>14</v>
      </c>
      <c r="B6" s="13" t="s">
        <v>15</v>
      </c>
      <c r="C6" s="34">
        <f t="shared" ref="C6:I6" si="1">SUM(C7:C10)</f>
        <v>3279000</v>
      </c>
      <c r="D6" s="14">
        <f t="shared" si="1"/>
        <v>3203000</v>
      </c>
      <c r="E6" s="14">
        <f t="shared" si="1"/>
        <v>0</v>
      </c>
      <c r="F6" s="14">
        <f t="shared" si="1"/>
        <v>0</v>
      </c>
      <c r="G6" s="14">
        <f t="shared" si="1"/>
        <v>6000</v>
      </c>
      <c r="H6" s="14">
        <f t="shared" si="1"/>
        <v>70000</v>
      </c>
      <c r="I6" s="14">
        <f t="shared" si="1"/>
        <v>0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64" ht="25.5" customHeight="1" x14ac:dyDescent="0.25">
      <c r="A7" s="15" t="s">
        <v>16</v>
      </c>
      <c r="B7" s="16" t="s">
        <v>17</v>
      </c>
      <c r="C7" s="30">
        <f>SUM(D7:I7)</f>
        <v>9000</v>
      </c>
      <c r="D7" s="17">
        <v>3000</v>
      </c>
      <c r="E7" s="17">
        <v>0</v>
      </c>
      <c r="F7" s="17">
        <v>0</v>
      </c>
      <c r="G7" s="17">
        <v>6000</v>
      </c>
      <c r="H7" s="17">
        <v>0</v>
      </c>
      <c r="I7" s="17">
        <v>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1:64" ht="25.5" customHeight="1" x14ac:dyDescent="0.25">
      <c r="A8" s="15" t="s">
        <v>18</v>
      </c>
      <c r="B8" s="16" t="s">
        <v>19</v>
      </c>
      <c r="C8" s="30">
        <f>SUM(D8:I8)</f>
        <v>3200000</v>
      </c>
      <c r="D8" s="17">
        <v>3200000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</row>
    <row r="9" spans="1:64" ht="25.5" customHeight="1" x14ac:dyDescent="0.25">
      <c r="A9" s="15" t="s">
        <v>20</v>
      </c>
      <c r="B9" s="16" t="s">
        <v>21</v>
      </c>
      <c r="C9" s="30">
        <f>SUM(D9:I9)</f>
        <v>70000</v>
      </c>
      <c r="D9" s="17">
        <v>0</v>
      </c>
      <c r="E9" s="17">
        <v>0</v>
      </c>
      <c r="F9" s="17">
        <v>0</v>
      </c>
      <c r="G9" s="17"/>
      <c r="H9" s="17">
        <v>70000</v>
      </c>
      <c r="I9" s="17">
        <v>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</row>
    <row r="10" spans="1:64" ht="25.5" customHeight="1" x14ac:dyDescent="0.25">
      <c r="A10" s="15" t="s">
        <v>22</v>
      </c>
      <c r="B10" s="16" t="s">
        <v>23</v>
      </c>
      <c r="C10" s="30">
        <f>SUM(D10:I10)</f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ht="25.5" customHeight="1" x14ac:dyDescent="0.25">
      <c r="A11" s="12" t="s">
        <v>24</v>
      </c>
      <c r="B11" s="13" t="s">
        <v>25</v>
      </c>
      <c r="C11" s="34">
        <f t="shared" ref="C11:I11" si="2">C12+C13+C14</f>
        <v>11552686</v>
      </c>
      <c r="D11" s="14">
        <f t="shared" si="2"/>
        <v>1900153.66</v>
      </c>
      <c r="E11" s="14">
        <f t="shared" si="2"/>
        <v>1093810</v>
      </c>
      <c r="F11" s="14">
        <f t="shared" si="2"/>
        <v>4206597.34</v>
      </c>
      <c r="G11" s="14">
        <f t="shared" si="2"/>
        <v>1834310</v>
      </c>
      <c r="H11" s="14">
        <f t="shared" si="2"/>
        <v>421685</v>
      </c>
      <c r="I11" s="14">
        <f t="shared" si="2"/>
        <v>2096130</v>
      </c>
      <c r="J11" s="10"/>
      <c r="K11" s="11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ht="25.5" customHeight="1" x14ac:dyDescent="0.25">
      <c r="A12" s="15" t="s">
        <v>26</v>
      </c>
      <c r="B12" s="16" t="s">
        <v>27</v>
      </c>
      <c r="C12" s="30">
        <f>8650186+2500</f>
        <v>8652686</v>
      </c>
      <c r="D12" s="17">
        <v>497153.66</v>
      </c>
      <c r="E12" s="17">
        <v>943810</v>
      </c>
      <c r="F12" s="17">
        <f>4204097.34+2500</f>
        <v>4206597.34</v>
      </c>
      <c r="G12" s="17">
        <v>721310</v>
      </c>
      <c r="H12" s="17">
        <v>191685</v>
      </c>
      <c r="I12" s="17">
        <v>2092130</v>
      </c>
      <c r="J12" s="11"/>
      <c r="K12" s="11"/>
      <c r="L12" s="1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1:64" ht="25.5" customHeight="1" x14ac:dyDescent="0.25">
      <c r="A13" s="15" t="s">
        <v>28</v>
      </c>
      <c r="B13" s="16" t="s">
        <v>29</v>
      </c>
      <c r="C13" s="30">
        <f>SUM(D13:I13)</f>
        <v>0</v>
      </c>
      <c r="D13" s="17">
        <v>0</v>
      </c>
      <c r="E13" s="17">
        <v>0</v>
      </c>
      <c r="F13" s="17">
        <v>0</v>
      </c>
      <c r="G13" s="17"/>
      <c r="H13" s="17">
        <v>0</v>
      </c>
      <c r="I13" s="17">
        <v>0</v>
      </c>
      <c r="J13" s="10"/>
      <c r="K13" s="29"/>
      <c r="L13" s="1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5.5" customHeight="1" x14ac:dyDescent="0.25">
      <c r="A14" s="15" t="s">
        <v>30</v>
      </c>
      <c r="B14" s="16" t="s">
        <v>31</v>
      </c>
      <c r="C14" s="30">
        <f>SUM(D14:I14)</f>
        <v>2900000</v>
      </c>
      <c r="D14" s="17">
        <f>D57</f>
        <v>1403000</v>
      </c>
      <c r="E14" s="17">
        <f t="shared" ref="E14:I14" si="3">E57</f>
        <v>150000</v>
      </c>
      <c r="F14" s="17">
        <f t="shared" si="3"/>
        <v>0</v>
      </c>
      <c r="G14" s="17">
        <f t="shared" si="3"/>
        <v>1113000</v>
      </c>
      <c r="H14" s="17">
        <f t="shared" si="3"/>
        <v>230000</v>
      </c>
      <c r="I14" s="17">
        <f t="shared" si="3"/>
        <v>4000</v>
      </c>
      <c r="J14" s="10"/>
      <c r="K14" s="11"/>
      <c r="L14" s="1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</row>
    <row r="15" spans="1:64" ht="25.5" customHeight="1" x14ac:dyDescent="0.25">
      <c r="A15" s="12" t="s">
        <v>32</v>
      </c>
      <c r="B15" s="13" t="s">
        <v>33</v>
      </c>
      <c r="C15" s="34">
        <f t="shared" ref="C15:I15" si="4">SUM(C16:C19)</f>
        <v>485000</v>
      </c>
      <c r="D15" s="14">
        <f t="shared" si="4"/>
        <v>20500</v>
      </c>
      <c r="E15" s="14">
        <f t="shared" si="4"/>
        <v>82000</v>
      </c>
      <c r="F15" s="14">
        <f t="shared" si="4"/>
        <v>323000</v>
      </c>
      <c r="G15" s="14">
        <f t="shared" si="4"/>
        <v>4500</v>
      </c>
      <c r="H15" s="14">
        <f t="shared" si="4"/>
        <v>50000</v>
      </c>
      <c r="I15" s="14">
        <f t="shared" si="4"/>
        <v>5000</v>
      </c>
      <c r="J15" s="10"/>
      <c r="K15" s="11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4" ht="25.5" customHeight="1" x14ac:dyDescent="0.25">
      <c r="A16" s="15" t="s">
        <v>34</v>
      </c>
      <c r="B16" s="16" t="s">
        <v>35</v>
      </c>
      <c r="C16" s="30">
        <f>SUM(D16:I16)</f>
        <v>5000</v>
      </c>
      <c r="D16" s="17">
        <v>2500</v>
      </c>
      <c r="E16" s="17">
        <v>0</v>
      </c>
      <c r="F16" s="17">
        <v>0</v>
      </c>
      <c r="G16" s="17">
        <v>2500</v>
      </c>
      <c r="H16" s="17">
        <v>0</v>
      </c>
      <c r="I16" s="17">
        <v>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</row>
    <row r="17" spans="1:64" ht="30" x14ac:dyDescent="0.25">
      <c r="A17" s="15" t="s">
        <v>36</v>
      </c>
      <c r="B17" s="20" t="s">
        <v>37</v>
      </c>
      <c r="C17" s="30">
        <f>SUM(D17:I17)</f>
        <v>2000</v>
      </c>
      <c r="D17" s="17">
        <v>0</v>
      </c>
      <c r="E17" s="17">
        <v>0</v>
      </c>
      <c r="F17" s="17">
        <v>2000</v>
      </c>
      <c r="G17" s="17">
        <v>0</v>
      </c>
      <c r="H17" s="17">
        <v>0</v>
      </c>
      <c r="I17" s="17">
        <v>0</v>
      </c>
      <c r="J17" s="10"/>
      <c r="K17" s="11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</row>
    <row r="18" spans="1:64" ht="25.5" customHeight="1" x14ac:dyDescent="0.25">
      <c r="A18" s="15" t="s">
        <v>38</v>
      </c>
      <c r="B18" s="16" t="s">
        <v>39</v>
      </c>
      <c r="C18" s="30">
        <f>SUM(D18:I18)</f>
        <v>328000</v>
      </c>
      <c r="D18" s="17">
        <v>6000</v>
      </c>
      <c r="E18" s="17">
        <v>2000</v>
      </c>
      <c r="F18" s="17">
        <v>320000</v>
      </c>
      <c r="G18" s="17">
        <v>0</v>
      </c>
      <c r="H18" s="17">
        <v>0</v>
      </c>
      <c r="I18" s="17">
        <v>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</row>
    <row r="19" spans="1:64" ht="25.5" customHeight="1" x14ac:dyDescent="0.25">
      <c r="A19" s="15" t="s">
        <v>40</v>
      </c>
      <c r="B19" s="16" t="s">
        <v>41</v>
      </c>
      <c r="C19" s="30">
        <f>SUM(D19:I19)</f>
        <v>150000</v>
      </c>
      <c r="D19" s="17">
        <v>12000</v>
      </c>
      <c r="E19" s="17">
        <v>80000</v>
      </c>
      <c r="F19" s="17">
        <v>1000</v>
      </c>
      <c r="G19" s="17">
        <v>2000</v>
      </c>
      <c r="H19" s="17">
        <v>50000</v>
      </c>
      <c r="I19" s="17">
        <v>5000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</row>
    <row r="20" spans="1:64" ht="25.5" customHeight="1" x14ac:dyDescent="0.25">
      <c r="A20" s="21"/>
      <c r="B20" s="8" t="s">
        <v>42</v>
      </c>
      <c r="C20" s="9">
        <f>C4+C6+C11+C15</f>
        <v>17916686</v>
      </c>
      <c r="D20" s="9">
        <f t="shared" ref="D20:I20" si="5">D4+D6+D11+D15</f>
        <v>5123653.66</v>
      </c>
      <c r="E20" s="9">
        <f t="shared" si="5"/>
        <v>1175810</v>
      </c>
      <c r="F20" s="9">
        <f t="shared" si="5"/>
        <v>7129597.3399999999</v>
      </c>
      <c r="G20" s="9">
        <f t="shared" si="5"/>
        <v>1844810</v>
      </c>
      <c r="H20" s="9">
        <f t="shared" si="5"/>
        <v>541685</v>
      </c>
      <c r="I20" s="9">
        <f t="shared" si="5"/>
        <v>2101130</v>
      </c>
      <c r="J20" s="11"/>
      <c r="K20" s="1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64" ht="25.5" customHeight="1" x14ac:dyDescent="0.25">
      <c r="A21" s="22"/>
      <c r="B21" s="23"/>
      <c r="C21" s="24"/>
      <c r="D21" s="24"/>
      <c r="E21" s="24"/>
      <c r="F21" s="24"/>
      <c r="G21" s="24"/>
      <c r="H21" s="24"/>
      <c r="I21" s="24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64" ht="25.5" customHeight="1" x14ac:dyDescent="0.25">
      <c r="A22" s="7" t="s">
        <v>43</v>
      </c>
      <c r="B22" s="8" t="s">
        <v>44</v>
      </c>
      <c r="C22" s="25"/>
      <c r="D22" s="25"/>
      <c r="E22" s="25"/>
      <c r="F22" s="25"/>
      <c r="G22" s="25"/>
      <c r="H22" s="25"/>
      <c r="I22" s="25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64" ht="25.5" customHeight="1" x14ac:dyDescent="0.25">
      <c r="A23" s="12" t="s">
        <v>45</v>
      </c>
      <c r="B23" s="12" t="s">
        <v>46</v>
      </c>
      <c r="C23" s="34">
        <f t="shared" ref="C23:I23" si="6">SUM(C24:C25)</f>
        <v>46400</v>
      </c>
      <c r="D23" s="14">
        <f t="shared" si="6"/>
        <v>21300</v>
      </c>
      <c r="E23" s="14">
        <f t="shared" si="6"/>
        <v>5000</v>
      </c>
      <c r="F23" s="14">
        <f t="shared" si="6"/>
        <v>2000</v>
      </c>
      <c r="G23" s="14">
        <f t="shared" si="6"/>
        <v>8600</v>
      </c>
      <c r="H23" s="14">
        <f t="shared" si="6"/>
        <v>3500</v>
      </c>
      <c r="I23" s="14">
        <f t="shared" si="6"/>
        <v>6000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</row>
    <row r="24" spans="1:64" ht="25.5" customHeight="1" x14ac:dyDescent="0.25">
      <c r="A24" s="15" t="s">
        <v>47</v>
      </c>
      <c r="B24" s="16" t="s">
        <v>48</v>
      </c>
      <c r="C24" s="30">
        <f>SUM(D24:I24)</f>
        <v>4000</v>
      </c>
      <c r="D24" s="17">
        <v>500</v>
      </c>
      <c r="E24" s="17">
        <v>0</v>
      </c>
      <c r="F24" s="17">
        <v>0</v>
      </c>
      <c r="G24" s="17">
        <v>0</v>
      </c>
      <c r="H24" s="17">
        <v>0</v>
      </c>
      <c r="I24" s="17">
        <v>3500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</row>
    <row r="25" spans="1:64" ht="25.5" customHeight="1" x14ac:dyDescent="0.25">
      <c r="A25" s="15" t="s">
        <v>49</v>
      </c>
      <c r="B25" s="16" t="s">
        <v>50</v>
      </c>
      <c r="C25" s="30">
        <f>SUM(D25:I25)</f>
        <v>42400</v>
      </c>
      <c r="D25" s="17">
        <v>20800</v>
      </c>
      <c r="E25" s="17">
        <v>5000</v>
      </c>
      <c r="F25" s="17">
        <v>2000</v>
      </c>
      <c r="G25" s="17">
        <v>8600</v>
      </c>
      <c r="H25" s="17">
        <v>3500</v>
      </c>
      <c r="I25" s="17">
        <v>2500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</row>
    <row r="26" spans="1:64" ht="25.5" customHeight="1" x14ac:dyDescent="0.25">
      <c r="A26" s="12" t="s">
        <v>51</v>
      </c>
      <c r="B26" s="13" t="s">
        <v>52</v>
      </c>
      <c r="C26" s="34">
        <f>SUM(C27:C42)</f>
        <v>5128738.66</v>
      </c>
      <c r="D26" s="14">
        <f t="shared" ref="D26" si="7">SUM(D27:D42)</f>
        <v>3196753.66</v>
      </c>
      <c r="E26" s="14">
        <f>SUM(E27:E42)</f>
        <v>1007800</v>
      </c>
      <c r="F26" s="14">
        <f t="shared" ref="F26:I26" si="8">SUM(F27:F42)</f>
        <v>49800</v>
      </c>
      <c r="G26" s="14">
        <f t="shared" si="8"/>
        <v>449700</v>
      </c>
      <c r="H26" s="14">
        <f t="shared" si="8"/>
        <v>234480</v>
      </c>
      <c r="I26" s="14">
        <f t="shared" si="8"/>
        <v>190205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</row>
    <row r="27" spans="1:64" ht="25.5" customHeight="1" x14ac:dyDescent="0.25">
      <c r="A27" s="15" t="s">
        <v>53</v>
      </c>
      <c r="B27" s="16" t="s">
        <v>54</v>
      </c>
      <c r="C27" s="30">
        <f t="shared" ref="C27:C42" si="9">SUM(D27:I27)</f>
        <v>62000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62000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64" ht="25.5" customHeight="1" x14ac:dyDescent="0.25">
      <c r="A28" s="15" t="s">
        <v>55</v>
      </c>
      <c r="B28" s="16" t="s">
        <v>56</v>
      </c>
      <c r="C28" s="30">
        <f t="shared" si="9"/>
        <v>8400</v>
      </c>
      <c r="D28" s="17">
        <v>2500</v>
      </c>
      <c r="E28" s="17">
        <v>500</v>
      </c>
      <c r="F28" s="17">
        <v>2500</v>
      </c>
      <c r="G28" s="17">
        <v>1200</v>
      </c>
      <c r="H28" s="17">
        <v>0</v>
      </c>
      <c r="I28" s="17">
        <v>1700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64" ht="25.5" customHeight="1" x14ac:dyDescent="0.25">
      <c r="A29" s="15" t="s">
        <v>57</v>
      </c>
      <c r="B29" s="16" t="s">
        <v>58</v>
      </c>
      <c r="C29" s="30">
        <f t="shared" si="9"/>
        <v>5000</v>
      </c>
      <c r="D29" s="17">
        <v>2000</v>
      </c>
      <c r="E29" s="17">
        <v>0</v>
      </c>
      <c r="F29" s="17">
        <v>3000</v>
      </c>
      <c r="G29" s="17">
        <v>0</v>
      </c>
      <c r="H29" s="17">
        <v>0</v>
      </c>
      <c r="I29" s="17">
        <v>0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</row>
    <row r="30" spans="1:64" ht="25.5" customHeight="1" x14ac:dyDescent="0.25">
      <c r="A30" s="15" t="s">
        <v>59</v>
      </c>
      <c r="B30" s="16" t="s">
        <v>60</v>
      </c>
      <c r="C30" s="30">
        <f t="shared" si="9"/>
        <v>10000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10000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4" ht="25.5" customHeight="1" x14ac:dyDescent="0.25">
      <c r="A31" s="15" t="s">
        <v>61</v>
      </c>
      <c r="B31" s="16" t="s">
        <v>62</v>
      </c>
      <c r="C31" s="30">
        <f t="shared" si="9"/>
        <v>994480</v>
      </c>
      <c r="D31" s="17">
        <v>780000</v>
      </c>
      <c r="E31" s="17">
        <v>15000</v>
      </c>
      <c r="F31" s="17">
        <v>0</v>
      </c>
      <c r="G31" s="17">
        <v>100000</v>
      </c>
      <c r="H31" s="17">
        <v>99480</v>
      </c>
      <c r="I31" s="17">
        <v>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4" ht="25.5" customHeight="1" x14ac:dyDescent="0.25">
      <c r="A32" s="15" t="s">
        <v>63</v>
      </c>
      <c r="B32" s="16" t="s">
        <v>64</v>
      </c>
      <c r="C32" s="30">
        <f t="shared" si="9"/>
        <v>906753.66</v>
      </c>
      <c r="D32" s="17">
        <v>906753.66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ht="25.5" customHeight="1" x14ac:dyDescent="0.25">
      <c r="A33" s="15" t="s">
        <v>65</v>
      </c>
      <c r="B33" s="16" t="s">
        <v>66</v>
      </c>
      <c r="C33" s="30">
        <f t="shared" si="9"/>
        <v>635000</v>
      </c>
      <c r="D33" s="17">
        <v>450000</v>
      </c>
      <c r="E33" s="17">
        <v>40000</v>
      </c>
      <c r="F33" s="17">
        <v>0</v>
      </c>
      <c r="G33" s="17">
        <v>110000</v>
      </c>
      <c r="H33" s="17">
        <v>35000</v>
      </c>
      <c r="I33" s="17">
        <v>0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ht="25.5" customHeight="1" x14ac:dyDescent="0.25">
      <c r="A34" s="15" t="s">
        <v>67</v>
      </c>
      <c r="B34" s="16" t="s">
        <v>68</v>
      </c>
      <c r="C34" s="30">
        <f t="shared" si="9"/>
        <v>50000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50000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ht="25.5" customHeight="1" x14ac:dyDescent="0.25">
      <c r="A35" s="15" t="s">
        <v>69</v>
      </c>
      <c r="B35" s="16" t="s">
        <v>70</v>
      </c>
      <c r="C35" s="30">
        <f t="shared" si="9"/>
        <v>5000</v>
      </c>
      <c r="D35" s="17">
        <v>2000</v>
      </c>
      <c r="E35" s="17">
        <v>0</v>
      </c>
      <c r="F35" s="17">
        <v>0</v>
      </c>
      <c r="G35" s="17">
        <v>0</v>
      </c>
      <c r="H35" s="17">
        <v>0</v>
      </c>
      <c r="I35" s="17">
        <v>3000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ht="25.5" customHeight="1" x14ac:dyDescent="0.25">
      <c r="A36" s="15" t="s">
        <v>71</v>
      </c>
      <c r="B36" s="16" t="s">
        <v>72</v>
      </c>
      <c r="C36" s="30">
        <f t="shared" si="9"/>
        <v>56500</v>
      </c>
      <c r="D36" s="17">
        <v>28500</v>
      </c>
      <c r="E36" s="17">
        <v>2000</v>
      </c>
      <c r="F36" s="17">
        <v>9000</v>
      </c>
      <c r="G36" s="17">
        <v>15000</v>
      </c>
      <c r="H36" s="17">
        <v>2000</v>
      </c>
      <c r="I36" s="17">
        <v>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ht="25.5" customHeight="1" x14ac:dyDescent="0.25">
      <c r="A37" s="15" t="s">
        <v>73</v>
      </c>
      <c r="B37" s="16" t="s">
        <v>74</v>
      </c>
      <c r="C37" s="30">
        <f t="shared" si="9"/>
        <v>1095000</v>
      </c>
      <c r="D37" s="17">
        <v>870000</v>
      </c>
      <c r="E37" s="17">
        <v>30000</v>
      </c>
      <c r="F37" s="17">
        <v>0</v>
      </c>
      <c r="G37" s="17">
        <v>100000</v>
      </c>
      <c r="H37" s="17">
        <v>95000</v>
      </c>
      <c r="I37" s="17">
        <v>0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ht="25.5" customHeight="1" x14ac:dyDescent="0.25">
      <c r="A38" s="15" t="s">
        <v>75</v>
      </c>
      <c r="B38" s="16" t="s">
        <v>76</v>
      </c>
      <c r="C38" s="30">
        <f>SUM(D38:I38)</f>
        <v>901000</v>
      </c>
      <c r="D38" s="17">
        <v>0</v>
      </c>
      <c r="E38" s="17">
        <v>900000</v>
      </c>
      <c r="F38" s="17">
        <v>0</v>
      </c>
      <c r="G38" s="17">
        <v>1000</v>
      </c>
      <c r="H38" s="17">
        <v>0</v>
      </c>
      <c r="I38" s="17">
        <v>0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ht="25.5" customHeight="1" x14ac:dyDescent="0.25">
      <c r="A39" s="15" t="s">
        <v>77</v>
      </c>
      <c r="B39" s="16" t="s">
        <v>78</v>
      </c>
      <c r="C39" s="30">
        <f t="shared" si="9"/>
        <v>22605</v>
      </c>
      <c r="D39" s="17">
        <v>10000</v>
      </c>
      <c r="E39" s="17">
        <v>300</v>
      </c>
      <c r="F39" s="17">
        <v>300</v>
      </c>
      <c r="G39" s="17">
        <v>3000</v>
      </c>
      <c r="H39" s="17">
        <v>3000</v>
      </c>
      <c r="I39" s="17">
        <v>6005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ht="25.5" customHeight="1" x14ac:dyDescent="0.25">
      <c r="A40" s="15" t="s">
        <v>79</v>
      </c>
      <c r="B40" s="16" t="s">
        <v>80</v>
      </c>
      <c r="C40" s="30">
        <f t="shared" si="9"/>
        <v>6000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6000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ht="25.5" customHeight="1" x14ac:dyDescent="0.25">
      <c r="A41" s="15" t="s">
        <v>81</v>
      </c>
      <c r="B41" s="16" t="s">
        <v>82</v>
      </c>
      <c r="C41" s="30">
        <f t="shared" si="9"/>
        <v>125000</v>
      </c>
      <c r="D41" s="17">
        <v>20000</v>
      </c>
      <c r="E41" s="17">
        <v>20000</v>
      </c>
      <c r="F41" s="17">
        <v>30000</v>
      </c>
      <c r="G41" s="17">
        <v>5000</v>
      </c>
      <c r="H41" s="17">
        <v>0</v>
      </c>
      <c r="I41" s="17">
        <v>50000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ht="25.5" customHeight="1" x14ac:dyDescent="0.25">
      <c r="A42" s="15" t="s">
        <v>83</v>
      </c>
      <c r="B42" s="16" t="s">
        <v>84</v>
      </c>
      <c r="C42" s="30">
        <f t="shared" si="9"/>
        <v>246000</v>
      </c>
      <c r="D42" s="17">
        <v>125000</v>
      </c>
      <c r="E42" s="17">
        <v>0</v>
      </c>
      <c r="F42" s="17">
        <v>5000</v>
      </c>
      <c r="G42" s="17">
        <v>114500</v>
      </c>
      <c r="H42" s="17">
        <v>0</v>
      </c>
      <c r="I42" s="17">
        <v>1500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ht="25.5" customHeight="1" x14ac:dyDescent="0.25">
      <c r="A43" s="12" t="s">
        <v>85</v>
      </c>
      <c r="B43" s="13" t="s">
        <v>86</v>
      </c>
      <c r="C43" s="34">
        <f t="shared" ref="C43:I43" si="10">SUM(C44:C46)</f>
        <v>58620</v>
      </c>
      <c r="D43" s="14">
        <f t="shared" si="10"/>
        <v>45100</v>
      </c>
      <c r="E43" s="14">
        <f t="shared" si="10"/>
        <v>0</v>
      </c>
      <c r="F43" s="14">
        <f t="shared" si="10"/>
        <v>0</v>
      </c>
      <c r="G43" s="14">
        <f t="shared" si="10"/>
        <v>0</v>
      </c>
      <c r="H43" s="14">
        <f t="shared" si="10"/>
        <v>0</v>
      </c>
      <c r="I43" s="14">
        <f t="shared" si="10"/>
        <v>13520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ht="25.5" customHeight="1" x14ac:dyDescent="0.25">
      <c r="A44" s="15" t="s">
        <v>87</v>
      </c>
      <c r="B44" s="16" t="s">
        <v>88</v>
      </c>
      <c r="C44" s="30">
        <f>SUM(D44:I44)</f>
        <v>48000</v>
      </c>
      <c r="D44" s="17">
        <v>42000</v>
      </c>
      <c r="E44" s="17">
        <v>0</v>
      </c>
      <c r="F44" s="17">
        <v>0</v>
      </c>
      <c r="G44" s="17">
        <v>0</v>
      </c>
      <c r="H44" s="17">
        <v>0</v>
      </c>
      <c r="I44" s="17">
        <v>6000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ht="25.5" customHeight="1" x14ac:dyDescent="0.25">
      <c r="A45" s="15" t="s">
        <v>89</v>
      </c>
      <c r="B45" s="16" t="s">
        <v>90</v>
      </c>
      <c r="C45" s="30">
        <f t="shared" ref="C45:C46" si="11">SUM(D45:I45)</f>
        <v>9520</v>
      </c>
      <c r="D45" s="17">
        <v>2000</v>
      </c>
      <c r="E45" s="17">
        <v>0</v>
      </c>
      <c r="F45" s="17">
        <v>0</v>
      </c>
      <c r="G45" s="17">
        <v>0</v>
      </c>
      <c r="H45" s="17">
        <v>0</v>
      </c>
      <c r="I45" s="17">
        <v>7520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ht="25.5" customHeight="1" x14ac:dyDescent="0.25">
      <c r="A46" s="15" t="s">
        <v>91</v>
      </c>
      <c r="B46" s="16" t="s">
        <v>92</v>
      </c>
      <c r="C46" s="30">
        <f t="shared" si="11"/>
        <v>1100</v>
      </c>
      <c r="D46" s="17">
        <v>1100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ht="25.5" customHeight="1" x14ac:dyDescent="0.25">
      <c r="A47" s="12" t="s">
        <v>93</v>
      </c>
      <c r="B47" s="13" t="s">
        <v>94</v>
      </c>
      <c r="C47" s="34">
        <f t="shared" ref="C47:I47" si="12">SUM(C48:C51)</f>
        <v>1640000</v>
      </c>
      <c r="D47" s="14">
        <f t="shared" si="12"/>
        <v>0</v>
      </c>
      <c r="E47" s="14">
        <f t="shared" si="12"/>
        <v>0</v>
      </c>
      <c r="F47" s="14">
        <f t="shared" si="12"/>
        <v>0</v>
      </c>
      <c r="G47" s="14">
        <f t="shared" si="12"/>
        <v>0</v>
      </c>
      <c r="H47" s="14">
        <f t="shared" si="12"/>
        <v>0</v>
      </c>
      <c r="I47" s="14">
        <f t="shared" si="12"/>
        <v>1640000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ht="25.5" customHeight="1" x14ac:dyDescent="0.25">
      <c r="A48" s="15" t="s">
        <v>95</v>
      </c>
      <c r="B48" s="16" t="s">
        <v>96</v>
      </c>
      <c r="C48" s="30">
        <f>SUM(D48:I48)</f>
        <v>1250000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1250000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ht="25.5" customHeight="1" x14ac:dyDescent="0.25">
      <c r="A49" s="15" t="s">
        <v>97</v>
      </c>
      <c r="B49" s="16" t="s">
        <v>98</v>
      </c>
      <c r="C49" s="30">
        <f t="shared" ref="C49:C51" si="13">SUM(D49:I49)</f>
        <v>360000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360000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ht="25.5" customHeight="1" x14ac:dyDescent="0.25">
      <c r="A50" s="15" t="s">
        <v>99</v>
      </c>
      <c r="B50" s="16" t="s">
        <v>100</v>
      </c>
      <c r="C50" s="30">
        <f t="shared" si="13"/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ht="25.5" customHeight="1" x14ac:dyDescent="0.25">
      <c r="A51" s="15" t="s">
        <v>101</v>
      </c>
      <c r="B51" s="16" t="s">
        <v>102</v>
      </c>
      <c r="C51" s="30">
        <f t="shared" si="13"/>
        <v>30000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30000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ht="25.5" customHeight="1" x14ac:dyDescent="0.25">
      <c r="A52" s="12" t="s">
        <v>103</v>
      </c>
      <c r="B52" s="13" t="s">
        <v>104</v>
      </c>
      <c r="C52" s="34">
        <f t="shared" ref="C52:I52" si="14">SUM(C53:C56)</f>
        <v>480140</v>
      </c>
      <c r="D52" s="14">
        <f t="shared" si="14"/>
        <v>269500</v>
      </c>
      <c r="E52" s="14">
        <f t="shared" si="14"/>
        <v>8010</v>
      </c>
      <c r="F52" s="14">
        <f t="shared" si="14"/>
        <v>15010</v>
      </c>
      <c r="G52" s="14">
        <f t="shared" si="14"/>
        <v>133510</v>
      </c>
      <c r="H52" s="14">
        <f t="shared" si="14"/>
        <v>33705</v>
      </c>
      <c r="I52" s="14">
        <f t="shared" si="14"/>
        <v>20405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ht="25.5" customHeight="1" x14ac:dyDescent="0.25">
      <c r="A53" s="15" t="s">
        <v>105</v>
      </c>
      <c r="B53" s="16" t="s">
        <v>106</v>
      </c>
      <c r="C53" s="30">
        <f>SUM(D53:I53)</f>
        <v>398100</v>
      </c>
      <c r="D53" s="17">
        <v>235000</v>
      </c>
      <c r="E53" s="17">
        <v>5000</v>
      </c>
      <c r="F53" s="17">
        <v>0</v>
      </c>
      <c r="G53" s="17">
        <v>126500</v>
      </c>
      <c r="H53" s="17">
        <v>29200</v>
      </c>
      <c r="I53" s="17">
        <v>2400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ht="25.5" customHeight="1" x14ac:dyDescent="0.25">
      <c r="A54" s="15" t="s">
        <v>107</v>
      </c>
      <c r="B54" s="16" t="s">
        <v>108</v>
      </c>
      <c r="C54" s="30">
        <f t="shared" ref="C54:C55" si="15">SUM(D54:I54)</f>
        <v>62500</v>
      </c>
      <c r="D54" s="17">
        <v>30000</v>
      </c>
      <c r="E54" s="17">
        <v>3000</v>
      </c>
      <c r="F54" s="17">
        <v>0</v>
      </c>
      <c r="G54" s="17">
        <v>7000</v>
      </c>
      <c r="H54" s="17">
        <v>4500</v>
      </c>
      <c r="I54" s="17">
        <v>18000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ht="25.5" customHeight="1" x14ac:dyDescent="0.25">
      <c r="A55" s="15" t="s">
        <v>109</v>
      </c>
      <c r="B55" s="16" t="s">
        <v>110</v>
      </c>
      <c r="C55" s="30">
        <f t="shared" si="15"/>
        <v>18000</v>
      </c>
      <c r="D55" s="17">
        <v>3000</v>
      </c>
      <c r="E55" s="17">
        <v>0</v>
      </c>
      <c r="F55" s="17">
        <v>15000</v>
      </c>
      <c r="G55" s="17">
        <v>0</v>
      </c>
      <c r="H55" s="17">
        <v>0</v>
      </c>
      <c r="I55" s="17">
        <v>0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ht="25.5" customHeight="1" x14ac:dyDescent="0.25">
      <c r="A56" s="15" t="s">
        <v>111</v>
      </c>
      <c r="B56" s="16" t="s">
        <v>112</v>
      </c>
      <c r="C56" s="30">
        <f>SUM(D56:I56)</f>
        <v>1540</v>
      </c>
      <c r="D56" s="17">
        <v>1500</v>
      </c>
      <c r="E56" s="17">
        <v>10</v>
      </c>
      <c r="F56" s="17">
        <v>10</v>
      </c>
      <c r="G56" s="17">
        <v>10</v>
      </c>
      <c r="H56" s="17">
        <v>5</v>
      </c>
      <c r="I56" s="17">
        <v>5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ht="25.5" customHeight="1" x14ac:dyDescent="0.25">
      <c r="A57" s="12" t="s">
        <v>113</v>
      </c>
      <c r="B57" s="13" t="s">
        <v>114</v>
      </c>
      <c r="C57" s="34">
        <f t="shared" ref="C57:I57" si="16">SUM(C58:C59)</f>
        <v>2900000</v>
      </c>
      <c r="D57" s="14">
        <f t="shared" si="16"/>
        <v>1403000</v>
      </c>
      <c r="E57" s="14">
        <f t="shared" si="16"/>
        <v>150000</v>
      </c>
      <c r="F57" s="14">
        <f t="shared" si="16"/>
        <v>0</v>
      </c>
      <c r="G57" s="14">
        <f t="shared" si="16"/>
        <v>1113000</v>
      </c>
      <c r="H57" s="14">
        <f t="shared" si="16"/>
        <v>230000</v>
      </c>
      <c r="I57" s="14">
        <f t="shared" si="16"/>
        <v>4000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ht="25.5" customHeight="1" x14ac:dyDescent="0.25">
      <c r="A58" s="15" t="s">
        <v>115</v>
      </c>
      <c r="B58" s="16" t="s">
        <v>116</v>
      </c>
      <c r="C58" s="30">
        <f>SUM(D58:I58)</f>
        <v>2862000</v>
      </c>
      <c r="D58" s="17">
        <v>1400000</v>
      </c>
      <c r="E58" s="17">
        <v>150000</v>
      </c>
      <c r="F58" s="17">
        <v>0</v>
      </c>
      <c r="G58" s="17">
        <v>1078000</v>
      </c>
      <c r="H58" s="17">
        <v>230000</v>
      </c>
      <c r="I58" s="17">
        <v>4000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</row>
    <row r="59" spans="1:64" ht="25.5" customHeight="1" x14ac:dyDescent="0.25">
      <c r="A59" s="15" t="s">
        <v>117</v>
      </c>
      <c r="B59" s="16" t="s">
        <v>118</v>
      </c>
      <c r="C59" s="30">
        <f>SUM(D59:I59)</f>
        <v>38000</v>
      </c>
      <c r="D59" s="17">
        <v>3000</v>
      </c>
      <c r="E59" s="17">
        <v>0</v>
      </c>
      <c r="F59" s="17">
        <v>0</v>
      </c>
      <c r="G59" s="17">
        <v>35000</v>
      </c>
      <c r="H59" s="17">
        <v>0</v>
      </c>
      <c r="I59" s="17">
        <v>0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</row>
    <row r="60" spans="1:64" ht="25.5" customHeight="1" x14ac:dyDescent="0.25">
      <c r="A60" s="12" t="s">
        <v>119</v>
      </c>
      <c r="B60" s="13" t="s">
        <v>120</v>
      </c>
      <c r="C60" s="34">
        <f t="shared" ref="C60:I60" si="17">C61+C62+C63+C64</f>
        <v>7095787.3399999999</v>
      </c>
      <c r="D60" s="14">
        <f t="shared" si="17"/>
        <v>0</v>
      </c>
      <c r="E60" s="14">
        <f t="shared" si="17"/>
        <v>0</v>
      </c>
      <c r="F60" s="14">
        <f t="shared" si="17"/>
        <v>7015787.3399999999</v>
      </c>
      <c r="G60" s="14">
        <f t="shared" si="17"/>
        <v>80000</v>
      </c>
      <c r="H60" s="14">
        <f t="shared" si="17"/>
        <v>0</v>
      </c>
      <c r="I60" s="14">
        <f t="shared" si="17"/>
        <v>0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</row>
    <row r="61" spans="1:64" ht="25.5" customHeight="1" x14ac:dyDescent="0.25">
      <c r="A61" s="15" t="s">
        <v>121</v>
      </c>
      <c r="B61" s="16" t="s">
        <v>122</v>
      </c>
      <c r="C61" s="30">
        <f>SUM(D61:I61)</f>
        <v>50000</v>
      </c>
      <c r="D61" s="17">
        <v>0</v>
      </c>
      <c r="E61" s="17">
        <v>0</v>
      </c>
      <c r="F61" s="17">
        <v>0</v>
      </c>
      <c r="G61" s="17">
        <v>50000</v>
      </c>
      <c r="H61" s="17">
        <v>0</v>
      </c>
      <c r="I61" s="17">
        <v>0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</row>
    <row r="62" spans="1:64" ht="25.5" customHeight="1" x14ac:dyDescent="0.25">
      <c r="A62" s="15" t="s">
        <v>123</v>
      </c>
      <c r="B62" s="16" t="s">
        <v>124</v>
      </c>
      <c r="C62" s="30">
        <f>SUM(D62:I62)</f>
        <v>7015787.3399999999</v>
      </c>
      <c r="D62" s="17">
        <v>0</v>
      </c>
      <c r="E62" s="17">
        <v>0</v>
      </c>
      <c r="F62" s="17">
        <f>6800000-2712.66+65000+25000+300+125700+2500</f>
        <v>7015787.3399999999</v>
      </c>
      <c r="G62" s="17">
        <v>0</v>
      </c>
      <c r="H62" s="17">
        <v>0</v>
      </c>
      <c r="I62" s="17">
        <v>0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</row>
    <row r="63" spans="1:64" ht="25.5" customHeight="1" x14ac:dyDescent="0.25">
      <c r="A63" s="15" t="s">
        <v>125</v>
      </c>
      <c r="B63" s="16" t="s">
        <v>126</v>
      </c>
      <c r="C63" s="30">
        <f t="shared" ref="C63:C64" si="18">SUM(D63:I63)</f>
        <v>30000</v>
      </c>
      <c r="D63" s="17">
        <v>0</v>
      </c>
      <c r="E63" s="17">
        <v>0</v>
      </c>
      <c r="F63" s="17">
        <v>0</v>
      </c>
      <c r="G63" s="17">
        <v>30000</v>
      </c>
      <c r="H63" s="17">
        <v>0</v>
      </c>
      <c r="I63" s="17">
        <v>0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</row>
    <row r="64" spans="1:64" ht="25.5" customHeight="1" x14ac:dyDescent="0.25">
      <c r="A64" s="15" t="s">
        <v>127</v>
      </c>
      <c r="B64" s="16" t="s">
        <v>128</v>
      </c>
      <c r="C64" s="30">
        <f t="shared" si="18"/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</row>
    <row r="65" spans="1:64" ht="25.5" customHeight="1" x14ac:dyDescent="0.25">
      <c r="A65" s="12" t="s">
        <v>129</v>
      </c>
      <c r="B65" s="13" t="s">
        <v>130</v>
      </c>
      <c r="C65" s="34">
        <f t="shared" ref="C65:I65" si="19">SUM(C66:C68)</f>
        <v>127000</v>
      </c>
      <c r="D65" s="14">
        <f t="shared" si="19"/>
        <v>20000</v>
      </c>
      <c r="E65" s="14">
        <f t="shared" si="19"/>
        <v>0</v>
      </c>
      <c r="F65" s="14">
        <f t="shared" si="19"/>
        <v>15000</v>
      </c>
      <c r="G65" s="14">
        <f t="shared" si="19"/>
        <v>0</v>
      </c>
      <c r="H65" s="14">
        <f t="shared" si="19"/>
        <v>0</v>
      </c>
      <c r="I65" s="14">
        <f t="shared" si="19"/>
        <v>92000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</row>
    <row r="66" spans="1:64" ht="25.5" customHeight="1" x14ac:dyDescent="0.25">
      <c r="A66" s="15" t="s">
        <v>131</v>
      </c>
      <c r="B66" s="16" t="s">
        <v>132</v>
      </c>
      <c r="C66" s="30">
        <f>SUM(D66:I66)</f>
        <v>35000</v>
      </c>
      <c r="D66" s="17">
        <v>20000</v>
      </c>
      <c r="E66" s="17">
        <v>0</v>
      </c>
      <c r="F66" s="17">
        <v>15000</v>
      </c>
      <c r="G66" s="17">
        <v>0</v>
      </c>
      <c r="H66" s="17">
        <v>0</v>
      </c>
      <c r="I66" s="17">
        <v>0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</row>
    <row r="67" spans="1:64" ht="25.5" customHeight="1" x14ac:dyDescent="0.25">
      <c r="A67" s="15" t="s">
        <v>133</v>
      </c>
      <c r="B67" s="16" t="s">
        <v>134</v>
      </c>
      <c r="C67" s="30">
        <f t="shared" ref="C67:C68" si="20">SUM(D67:I67)</f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</row>
    <row r="68" spans="1:64" ht="25.5" customHeight="1" x14ac:dyDescent="0.25">
      <c r="A68" s="15" t="s">
        <v>135</v>
      </c>
      <c r="B68" s="16" t="s">
        <v>136</v>
      </c>
      <c r="C68" s="30">
        <f t="shared" si="20"/>
        <v>92000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f>49000+43000</f>
        <v>92000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</row>
    <row r="69" spans="1:64" ht="25.5" customHeight="1" x14ac:dyDescent="0.25">
      <c r="A69" s="21"/>
      <c r="B69" s="8" t="s">
        <v>137</v>
      </c>
      <c r="C69" s="9">
        <f>C23+C26+C43+C47+C52+C57+C60+C65</f>
        <v>17476686</v>
      </c>
      <c r="D69" s="9">
        <f>D23+D26+D43+D4+D47+D52+D57+D60+D65</f>
        <v>4955653.66</v>
      </c>
      <c r="E69" s="9">
        <f>E23+E26+E43+E4+E47+E52+E57+E60+E65</f>
        <v>1170810</v>
      </c>
      <c r="F69" s="9">
        <f>F23+F26+F43+F47+F52+F57+F60+F65</f>
        <v>7097597.3399999999</v>
      </c>
      <c r="G69" s="9">
        <f>G23+G26+G43+G4+G47+G52+G57+G60+G65</f>
        <v>1784810</v>
      </c>
      <c r="H69" s="9">
        <f>H23+H26+H43+H4+H47+H52+H57+H60+H65</f>
        <v>501685</v>
      </c>
      <c r="I69" s="9">
        <f>I23+I26+I43+I4+I47+I52+I57+I60+I65</f>
        <v>1966130</v>
      </c>
      <c r="J69" s="1"/>
      <c r="K69" s="11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</row>
    <row r="70" spans="1:64" ht="9" customHeight="1" x14ac:dyDescent="0.25">
      <c r="A70" s="22"/>
      <c r="B70" s="23"/>
      <c r="C70" s="24"/>
      <c r="D70" s="24"/>
      <c r="E70" s="24"/>
      <c r="F70" s="24"/>
      <c r="G70" s="24"/>
      <c r="H70" s="24"/>
      <c r="I70" s="24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</row>
    <row r="71" spans="1:64" ht="25.5" customHeight="1" x14ac:dyDescent="0.25">
      <c r="A71" s="21"/>
      <c r="B71" s="8" t="s">
        <v>138</v>
      </c>
      <c r="C71" s="9">
        <f>C20-C69</f>
        <v>440000</v>
      </c>
      <c r="D71" s="9">
        <f t="shared" ref="D71:I71" si="21">D20-D69</f>
        <v>168000</v>
      </c>
      <c r="E71" s="9">
        <f t="shared" si="21"/>
        <v>5000</v>
      </c>
      <c r="F71" s="9">
        <f t="shared" si="21"/>
        <v>32000</v>
      </c>
      <c r="G71" s="9">
        <f t="shared" si="21"/>
        <v>60000</v>
      </c>
      <c r="H71" s="9">
        <f t="shared" si="21"/>
        <v>40000</v>
      </c>
      <c r="I71" s="9">
        <f t="shared" si="21"/>
        <v>135000</v>
      </c>
      <c r="J71" s="1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</row>
    <row r="72" spans="1:64" ht="9" customHeight="1" x14ac:dyDescent="0.25">
      <c r="A72" s="22"/>
      <c r="B72" s="23"/>
      <c r="C72" s="24"/>
      <c r="D72" s="24"/>
      <c r="E72" s="24"/>
      <c r="F72" s="24"/>
      <c r="G72" s="24"/>
      <c r="H72" s="24"/>
      <c r="I72" s="24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</row>
    <row r="73" spans="1:64" ht="25.5" customHeight="1" x14ac:dyDescent="0.25">
      <c r="A73" s="8" t="s">
        <v>139</v>
      </c>
      <c r="B73" s="8" t="s">
        <v>140</v>
      </c>
      <c r="C73" s="9">
        <f t="shared" ref="C73:H73" si="22">C74-C76</f>
        <v>-15000</v>
      </c>
      <c r="D73" s="9">
        <f t="shared" si="22"/>
        <v>2000</v>
      </c>
      <c r="E73" s="9">
        <f t="shared" si="22"/>
        <v>0</v>
      </c>
      <c r="F73" s="9">
        <f t="shared" si="22"/>
        <v>3000</v>
      </c>
      <c r="G73" s="9">
        <f t="shared" si="22"/>
        <v>0</v>
      </c>
      <c r="H73" s="9">
        <f t="shared" si="22"/>
        <v>0</v>
      </c>
      <c r="I73" s="9">
        <f>I74-I76</f>
        <v>-20000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</row>
    <row r="74" spans="1:64" ht="25.5" customHeight="1" x14ac:dyDescent="0.25">
      <c r="A74" s="12" t="s">
        <v>141</v>
      </c>
      <c r="B74" s="13" t="s">
        <v>142</v>
      </c>
      <c r="C74" s="34">
        <f t="shared" ref="C74:I74" si="23">SUM(C75)</f>
        <v>5000</v>
      </c>
      <c r="D74" s="14">
        <f t="shared" si="23"/>
        <v>2000</v>
      </c>
      <c r="E74" s="14">
        <f t="shared" si="23"/>
        <v>0</v>
      </c>
      <c r="F74" s="14">
        <f t="shared" si="23"/>
        <v>3000</v>
      </c>
      <c r="G74" s="14">
        <f t="shared" si="23"/>
        <v>0</v>
      </c>
      <c r="H74" s="14">
        <f t="shared" si="23"/>
        <v>0</v>
      </c>
      <c r="I74" s="14">
        <f t="shared" si="23"/>
        <v>0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</row>
    <row r="75" spans="1:64" ht="25.5" customHeight="1" x14ac:dyDescent="0.25">
      <c r="A75" s="15" t="s">
        <v>143</v>
      </c>
      <c r="B75" s="16" t="s">
        <v>144</v>
      </c>
      <c r="C75" s="30">
        <f>SUM(D75:I75)</f>
        <v>5000</v>
      </c>
      <c r="D75" s="17">
        <v>2000</v>
      </c>
      <c r="E75" s="17">
        <v>0</v>
      </c>
      <c r="F75" s="17">
        <v>3000</v>
      </c>
      <c r="G75" s="17">
        <v>0</v>
      </c>
      <c r="H75" s="17">
        <v>0</v>
      </c>
      <c r="I75" s="17">
        <v>0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</row>
    <row r="76" spans="1:64" ht="25.5" customHeight="1" x14ac:dyDescent="0.25">
      <c r="A76" s="12" t="s">
        <v>145</v>
      </c>
      <c r="B76" s="13" t="s">
        <v>146</v>
      </c>
      <c r="C76" s="34">
        <f t="shared" ref="C76:I76" si="24">SUM(C77:C79)</f>
        <v>20000</v>
      </c>
      <c r="D76" s="14">
        <f t="shared" si="24"/>
        <v>0</v>
      </c>
      <c r="E76" s="14">
        <f t="shared" si="24"/>
        <v>0</v>
      </c>
      <c r="F76" s="14">
        <f t="shared" si="24"/>
        <v>0</v>
      </c>
      <c r="G76" s="14">
        <f t="shared" si="24"/>
        <v>0</v>
      </c>
      <c r="H76" s="14">
        <f t="shared" si="24"/>
        <v>0</v>
      </c>
      <c r="I76" s="14">
        <f t="shared" si="24"/>
        <v>20000</v>
      </c>
    </row>
    <row r="77" spans="1:64" ht="25.5" customHeight="1" x14ac:dyDescent="0.25">
      <c r="A77" s="15" t="s">
        <v>147</v>
      </c>
      <c r="B77" s="16" t="s">
        <v>148</v>
      </c>
      <c r="C77" s="30">
        <f>SUM(D77:I77)</f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</row>
    <row r="78" spans="1:64" ht="25.5" customHeight="1" x14ac:dyDescent="0.25">
      <c r="A78" s="15" t="s">
        <v>149</v>
      </c>
      <c r="B78" s="16" t="s">
        <v>150</v>
      </c>
      <c r="C78" s="30">
        <f t="shared" ref="C78:C79" si="25">SUM(D78:I78)</f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</row>
    <row r="79" spans="1:64" ht="25.5" customHeight="1" x14ac:dyDescent="0.25">
      <c r="A79" s="15" t="s">
        <v>151</v>
      </c>
      <c r="B79" s="16" t="s">
        <v>152</v>
      </c>
      <c r="C79" s="30">
        <f t="shared" si="25"/>
        <v>20000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20000</v>
      </c>
    </row>
    <row r="80" spans="1:64" ht="25.5" customHeight="1" x14ac:dyDescent="0.25">
      <c r="A80" s="8" t="s">
        <v>153</v>
      </c>
      <c r="B80" s="8" t="s">
        <v>154</v>
      </c>
      <c r="C80" s="9">
        <f t="shared" ref="C80:I80" si="26">C82-C83</f>
        <v>0</v>
      </c>
      <c r="D80" s="9">
        <f t="shared" si="26"/>
        <v>0</v>
      </c>
      <c r="E80" s="9">
        <f t="shared" si="26"/>
        <v>0</v>
      </c>
      <c r="F80" s="9">
        <f t="shared" si="26"/>
        <v>0</v>
      </c>
      <c r="G80" s="9">
        <f t="shared" si="26"/>
        <v>0</v>
      </c>
      <c r="H80" s="9">
        <f t="shared" si="26"/>
        <v>0</v>
      </c>
      <c r="I80" s="9">
        <f t="shared" si="26"/>
        <v>0</v>
      </c>
    </row>
    <row r="81" spans="1:10" ht="25.5" customHeight="1" x14ac:dyDescent="0.25">
      <c r="A81" s="15" t="s">
        <v>155</v>
      </c>
      <c r="B81" s="16" t="s">
        <v>156</v>
      </c>
      <c r="C81" s="30">
        <f t="shared" ref="C81:I81" si="27">C82-C83</f>
        <v>0</v>
      </c>
      <c r="D81" s="17">
        <f t="shared" si="27"/>
        <v>0</v>
      </c>
      <c r="E81" s="17">
        <f t="shared" si="27"/>
        <v>0</v>
      </c>
      <c r="F81" s="17">
        <f t="shared" si="27"/>
        <v>0</v>
      </c>
      <c r="G81" s="17">
        <f t="shared" si="27"/>
        <v>0</v>
      </c>
      <c r="H81" s="17">
        <f t="shared" si="27"/>
        <v>0</v>
      </c>
      <c r="I81" s="17">
        <f t="shared" si="27"/>
        <v>0</v>
      </c>
    </row>
    <row r="82" spans="1:10" ht="25.5" customHeight="1" x14ac:dyDescent="0.25">
      <c r="A82" s="15" t="s">
        <v>157</v>
      </c>
      <c r="B82" s="16" t="s">
        <v>158</v>
      </c>
      <c r="C82" s="30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</row>
    <row r="83" spans="1:10" ht="25.5" customHeight="1" x14ac:dyDescent="0.25">
      <c r="A83" s="15" t="s">
        <v>159</v>
      </c>
      <c r="B83" s="16" t="s">
        <v>160</v>
      </c>
      <c r="C83" s="30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</row>
    <row r="84" spans="1:10" ht="25.5" customHeight="1" x14ac:dyDescent="0.25">
      <c r="A84" s="8"/>
      <c r="B84" s="8" t="s">
        <v>161</v>
      </c>
      <c r="C84" s="9">
        <f>C71+C73+C80</f>
        <v>425000</v>
      </c>
      <c r="D84" s="9">
        <f>D71+D73+D80</f>
        <v>170000</v>
      </c>
      <c r="E84" s="9">
        <f t="shared" ref="E84:I84" si="28">E71+E73+E80</f>
        <v>5000</v>
      </c>
      <c r="F84" s="9">
        <f t="shared" si="28"/>
        <v>35000</v>
      </c>
      <c r="G84" s="9">
        <f t="shared" si="28"/>
        <v>60000</v>
      </c>
      <c r="H84" s="9">
        <f t="shared" si="28"/>
        <v>40000</v>
      </c>
      <c r="I84" s="9">
        <f t="shared" si="28"/>
        <v>115000</v>
      </c>
      <c r="J84" s="1"/>
    </row>
    <row r="85" spans="1:10" ht="9" customHeight="1" x14ac:dyDescent="0.25">
      <c r="A85" s="23"/>
      <c r="B85" s="23"/>
      <c r="C85" s="24"/>
      <c r="D85" s="24"/>
      <c r="E85" s="24"/>
      <c r="F85" s="24"/>
      <c r="G85" s="24"/>
      <c r="H85" s="24"/>
      <c r="I85" s="24"/>
    </row>
    <row r="86" spans="1:10" ht="25.5" customHeight="1" x14ac:dyDescent="0.25">
      <c r="A86" s="7" t="s">
        <v>162</v>
      </c>
      <c r="B86" s="8" t="s">
        <v>163</v>
      </c>
      <c r="C86" s="9">
        <f>SUM(D86:I86)</f>
        <v>425000</v>
      </c>
      <c r="D86" s="9">
        <v>170000</v>
      </c>
      <c r="E86" s="9">
        <v>5000</v>
      </c>
      <c r="F86" s="9">
        <v>35000</v>
      </c>
      <c r="G86" s="9">
        <v>60000</v>
      </c>
      <c r="H86" s="9">
        <v>40000</v>
      </c>
      <c r="I86" s="9">
        <v>115000</v>
      </c>
      <c r="J86" s="1"/>
    </row>
    <row r="87" spans="1:10" ht="9" customHeight="1" x14ac:dyDescent="0.25">
      <c r="A87" s="27"/>
      <c r="B87" s="23"/>
      <c r="C87" s="24"/>
      <c r="D87" s="24"/>
      <c r="E87" s="24"/>
      <c r="F87" s="24">
        <v>28</v>
      </c>
      <c r="G87" s="24"/>
      <c r="H87" s="24"/>
      <c r="I87" s="24"/>
    </row>
    <row r="88" spans="1:10" ht="25.5" customHeight="1" x14ac:dyDescent="0.25">
      <c r="A88" s="8"/>
      <c r="B88" s="8" t="s">
        <v>164</v>
      </c>
      <c r="C88" s="9">
        <f t="shared" ref="C88:I88" si="29">C84-C86</f>
        <v>0</v>
      </c>
      <c r="D88" s="9">
        <f>D84-D86</f>
        <v>0</v>
      </c>
      <c r="E88" s="9">
        <f t="shared" si="29"/>
        <v>0</v>
      </c>
      <c r="F88" s="9">
        <f>F84-F86</f>
        <v>0</v>
      </c>
      <c r="G88" s="9">
        <f t="shared" si="29"/>
        <v>0</v>
      </c>
      <c r="H88" s="9">
        <f t="shared" si="29"/>
        <v>0</v>
      </c>
      <c r="I88" s="9">
        <f t="shared" si="29"/>
        <v>0</v>
      </c>
      <c r="J88" s="1"/>
    </row>
    <row r="92" spans="1:10" x14ac:dyDescent="0.25">
      <c r="D92" s="1"/>
    </row>
    <row r="93" spans="1:10" x14ac:dyDescent="0.25">
      <c r="E93" s="1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dcterms:created xsi:type="dcterms:W3CDTF">2023-11-28T08:44:35Z</dcterms:created>
  <dcterms:modified xsi:type="dcterms:W3CDTF">2023-12-04T09:40:46Z</dcterms:modified>
</cp:coreProperties>
</file>