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2\AmmTrasparente\pubblicazione dati\finanziaria\"/>
    </mc:Choice>
  </mc:AlternateContent>
  <bookViews>
    <workbookView xWindow="0" yWindow="0" windowWidth="25200" windowHeight="11160" activeTab="1"/>
  </bookViews>
  <sheets>
    <sheet name="PNRR" sheetId="6" r:id="rId1"/>
    <sheet name="CONTEGGI_23_25" sheetId="5" r:id="rId2"/>
    <sheet name="ASS_ULTERIORI" sheetId="4" r:id="rId3"/>
    <sheet name="DIRETTIVE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 l="1"/>
  <c r="C5" i="5" l="1"/>
  <c r="D7" i="5" l="1"/>
  <c r="E7" i="5"/>
  <c r="D2" i="5"/>
  <c r="E2" i="5"/>
  <c r="C2" i="5"/>
  <c r="C8" i="5"/>
  <c r="C7" i="5" l="1"/>
  <c r="C18" i="5" s="1"/>
  <c r="E18" i="5"/>
  <c r="D18" i="5"/>
  <c r="E24" i="5" l="1"/>
  <c r="E21" i="6"/>
  <c r="E20" i="6"/>
  <c r="C16" i="6"/>
  <c r="B16" i="6"/>
  <c r="E18" i="6"/>
  <c r="E11" i="6"/>
  <c r="E12" i="6"/>
  <c r="E13" i="6"/>
  <c r="E14" i="6"/>
  <c r="C15" i="6"/>
  <c r="D15" i="6"/>
  <c r="B15" i="6"/>
  <c r="E10" i="6"/>
  <c r="E7" i="6"/>
  <c r="C10" i="6"/>
  <c r="D10" i="6"/>
  <c r="B10" i="6"/>
  <c r="C7" i="6"/>
  <c r="D7" i="6"/>
  <c r="B7" i="6"/>
  <c r="D24" i="5"/>
  <c r="C9" i="4" l="1"/>
  <c r="B9" i="4"/>
  <c r="D9" i="4"/>
  <c r="B4" i="4" l="1"/>
  <c r="K17" i="2" l="1"/>
  <c r="C34" i="2"/>
  <c r="E34" i="2"/>
  <c r="F34" i="2"/>
  <c r="B34" i="2"/>
  <c r="D27" i="2"/>
  <c r="D32" i="2"/>
  <c r="D29" i="2"/>
  <c r="D28" i="2"/>
  <c r="D31" i="2"/>
  <c r="D33" i="2"/>
  <c r="D35" i="2"/>
  <c r="D30" i="2"/>
  <c r="I17" i="2"/>
  <c r="D5" i="2"/>
  <c r="C5" i="2"/>
  <c r="B5" i="2"/>
  <c r="D34" i="2" l="1"/>
</calcChain>
</file>

<file path=xl/sharedStrings.xml><?xml version="1.0" encoding="utf-8"?>
<sst xmlns="http://schemas.openxmlformats.org/spreadsheetml/2006/main" count="112" uniqueCount="103">
  <si>
    <t>INVESTIMENTI</t>
  </si>
  <si>
    <t>IMMOBILIZZAZIONI IMMATERIALI</t>
  </si>
  <si>
    <t>P2017001</t>
  </si>
  <si>
    <t>- Sviluppo software e manutenzione evolutiva*</t>
  </si>
  <si>
    <t>- Manutenzione straordinaria beni di terzi (residenza Mayer)</t>
  </si>
  <si>
    <t>P2022006</t>
  </si>
  <si>
    <t>- Sviluppo software e manutenzione evolutiva</t>
  </si>
  <si>
    <t>IMMOBILIZZAZIONI MATERIALI</t>
  </si>
  <si>
    <t>P2016003</t>
  </si>
  <si>
    <t>- Cantierizzazione Mensa /Alloggi S. Margherita*</t>
  </si>
  <si>
    <t>P2016010</t>
  </si>
  <si>
    <t>- Lavori di realizzazione Casa dello Sport</t>
  </si>
  <si>
    <t>P2018001</t>
  </si>
  <si>
    <t>- Arredi Mensa / Alloggi S. Margherita</t>
  </si>
  <si>
    <t>- Interventi di straordinaria manutenzione sugli immobili, acquisto beni mobili, arrredi e attrezzature</t>
  </si>
  <si>
    <t>P2022002</t>
  </si>
  <si>
    <t>- Q.ta canone studentato S.Bartolameo (C.F.C.S.)</t>
  </si>
  <si>
    <t>- Acquisto impianti ed attrezzature informatiche</t>
  </si>
  <si>
    <t>P2022050</t>
  </si>
  <si>
    <t>L. 338/2000 RESID. UNIVERSITARIE</t>
  </si>
  <si>
    <t>TOTALE IMMOBILIZZAZIONI</t>
  </si>
  <si>
    <t>FONTI DI FINANZIAMENTO</t>
  </si>
  <si>
    <t>2024</t>
  </si>
  <si>
    <t>F2015001</t>
  </si>
  <si>
    <t>- Contributo Prov.le in conto capitale ANTE 2021</t>
  </si>
  <si>
    <t>- Contributo Provinciale in conto capitale triennio corrente</t>
  </si>
  <si>
    <t>F2022001</t>
  </si>
  <si>
    <t>TOTALE FINANZIAMENTI</t>
  </si>
  <si>
    <t>Completamento San Bartolameo</t>
  </si>
  <si>
    <t>Assegnazioni prov.li per investimenti</t>
  </si>
  <si>
    <t xml:space="preserve">Assegnazioni provinciali anno 2022 c.to capitale </t>
  </si>
  <si>
    <t>Quota canone Studentato San Bartolameo</t>
  </si>
  <si>
    <t>Interventi di straordinaria manutenzione sugli immobili, acquisto beni mobili, arredi ed attrezzature</t>
  </si>
  <si>
    <t>Sviluppo software e manutenzione evolutiva</t>
  </si>
  <si>
    <t>Acquisto impianti e attrezzature informatiche</t>
  </si>
  <si>
    <t>L. 338/2000 Residenze Universitarie</t>
  </si>
  <si>
    <t>Totale a)</t>
  </si>
  <si>
    <t>Totale b)</t>
  </si>
  <si>
    <r>
      <t xml:space="preserve">Totale b) </t>
    </r>
    <r>
      <rPr>
        <b/>
        <u/>
        <sz val="10"/>
        <color theme="1"/>
        <rFont val="Calibri"/>
        <family val="2"/>
      </rPr>
      <t xml:space="preserve"> &gt;</t>
    </r>
    <r>
      <rPr>
        <b/>
        <sz val="10"/>
        <color theme="1"/>
        <rFont val="Calibri"/>
        <family val="2"/>
      </rPr>
      <t xml:space="preserve"> al totale a)</t>
    </r>
  </si>
  <si>
    <t xml:space="preserve">    //</t>
  </si>
  <si>
    <t xml:space="preserve">Uscite c/capitale </t>
  </si>
  <si>
    <t>Interventi di straordinaria manutenz. immobili, acquisto beni mobili, arredi ed attrezzature</t>
  </si>
  <si>
    <t>Totale Uscite c/capitale</t>
  </si>
  <si>
    <t>Assegnazioni Pat in c/capitale</t>
  </si>
  <si>
    <t>III Agg.to 2022</t>
  </si>
  <si>
    <t>Totale 2022</t>
  </si>
  <si>
    <t>Manutenzione beni di terzi</t>
  </si>
  <si>
    <t>Totale assegnazioni c/capitale</t>
  </si>
  <si>
    <t>COSTO PER ACQUISTO ARREDI O ACQUISTO/SOSTITUZIONE AUTOVETTURE</t>
  </si>
  <si>
    <t>Media                 2010-2012</t>
  </si>
  <si>
    <t xml:space="preserve">COSTO PER ARREDI O ACQUISTO / SOTITUZIONE AUTOVETTURE </t>
  </si>
  <si>
    <t>ANNO 2010</t>
  </si>
  <si>
    <t>ANNO 2011</t>
  </si>
  <si>
    <t>ANNO 2012</t>
  </si>
  <si>
    <t>LIMITE PER L'ANNO 2022-2023-2024: NON SUPERIORE AL 50% RISPETTO ALLA MEDIA 2010-2012</t>
  </si>
  <si>
    <t>ipotesi 2023</t>
  </si>
  <si>
    <t>ipotesi 2024</t>
  </si>
  <si>
    <t>ipotesi 2025</t>
  </si>
  <si>
    <t>Assegnazione Provinciale</t>
  </si>
  <si>
    <t>Residui al 31/12/2022</t>
  </si>
  <si>
    <t>Canone Studentato S.B</t>
  </si>
  <si>
    <t>Cantiere S.Margherita</t>
  </si>
  <si>
    <t>Residenze L. 338/2000</t>
  </si>
  <si>
    <t>Risturutturazione alloggi</t>
  </si>
  <si>
    <t>Manutenzione straordinaria</t>
  </si>
  <si>
    <t>EX ASILO</t>
  </si>
  <si>
    <t>BLOCCO G</t>
  </si>
  <si>
    <t>BORINO</t>
  </si>
  <si>
    <t>Lavori comprensivi 10% imprevisti</t>
  </si>
  <si>
    <t>Valore immobile</t>
  </si>
  <si>
    <t>Acquisto Terreno</t>
  </si>
  <si>
    <t>Acquisto di arredi e forniture</t>
  </si>
  <si>
    <t>Altre spese non cofinanziabili</t>
  </si>
  <si>
    <t>Cofinanziamento a carico lavori</t>
  </si>
  <si>
    <t>Cofinanziamento a carico arredi</t>
  </si>
  <si>
    <t xml:space="preserve">Totale non cofinanziato  </t>
  </si>
  <si>
    <t xml:space="preserve">Totale spsesa prevista     </t>
  </si>
  <si>
    <t>Apporto valore immobile / comodato</t>
  </si>
  <si>
    <t>Valore acquisto terreno</t>
  </si>
  <si>
    <t>Risorse PAT</t>
  </si>
  <si>
    <t>Risorse Opera</t>
  </si>
  <si>
    <t>Copertura totale</t>
  </si>
  <si>
    <t>TOTALE</t>
  </si>
  <si>
    <t>L. 338/2000 RESID. UNIVERSITARIE - EX ASILO</t>
  </si>
  <si>
    <t>L. 338/2000 RESID. UNIVERSITARIE - BLOCCO G</t>
  </si>
  <si>
    <t>L. 338/2000 RESID. UNIVERSITARIE - BORINO</t>
  </si>
  <si>
    <t>compresi 200.000 di demolizione</t>
  </si>
  <si>
    <t>Opera ne ha previsti 2.400.000</t>
  </si>
  <si>
    <t>1400000 + 200000 demolizione</t>
  </si>
  <si>
    <t>2025</t>
  </si>
  <si>
    <t>2023</t>
  </si>
  <si>
    <t>P2023004</t>
  </si>
  <si>
    <t>P2023006</t>
  </si>
  <si>
    <t>P2023001</t>
  </si>
  <si>
    <t>P2023002</t>
  </si>
  <si>
    <t>P2023003</t>
  </si>
  <si>
    <t>F2023001</t>
  </si>
  <si>
    <t>P2023005</t>
  </si>
  <si>
    <t>- Acquisto mezzo di trasporto stradale</t>
  </si>
  <si>
    <t>P2022008</t>
  </si>
  <si>
    <t>Entrate c/capitale anno 2023</t>
  </si>
  <si>
    <t>Uscite c/capitale anno 2023</t>
  </si>
  <si>
    <t>Acquisto mezzo di trasporto stradale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</si>
</sst>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€-2]\ #,##0.00;[Red]\-[$€-2]\ #,##0.00"/>
    <numFmt numFmtId="165" formatCode="[$€-2]\ #,##0.00"/>
    <numFmt numFmtId="166" formatCode="[$€-410]\ #,##0.00;[Red]\-[$€-410]\ 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4" fillId="0" borderId="0"/>
    <xf numFmtId="0" fontId="16" fillId="0" borderId="0" applyNumberFormat="0" applyFill="0" applyBorder="0" applyProtection="0">
      <alignment horizontal="center"/>
    </xf>
    <xf numFmtId="0" fontId="16" fillId="0" borderId="0" applyNumberFormat="0" applyFill="0" applyBorder="0" applyProtection="0">
      <alignment horizontal="center" textRotation="90"/>
    </xf>
    <xf numFmtId="0" fontId="15" fillId="0" borderId="0" applyNumberFormat="0" applyFill="0" applyBorder="0" applyProtection="0"/>
    <xf numFmtId="166" fontId="15" fillId="0" borderId="0" applyFill="0" applyBorder="0" applyProtection="0"/>
    <xf numFmtId="0" fontId="8" fillId="0" borderId="0"/>
  </cellStyleXfs>
  <cellXfs count="1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/>
    <xf numFmtId="4" fontId="0" fillId="0" borderId="1" xfId="0" applyNumberFormat="1" applyBorder="1" applyAlignment="1">
      <alignment vertical="center"/>
    </xf>
    <xf numFmtId="4" fontId="0" fillId="0" borderId="1" xfId="0" applyNumberFormat="1" applyFont="1" applyBorder="1"/>
    <xf numFmtId="4" fontId="6" fillId="0" borderId="1" xfId="0" applyNumberFormat="1" applyFont="1" applyBorder="1"/>
    <xf numFmtId="4" fontId="6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4" fontId="6" fillId="0" borderId="1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4" fontId="4" fillId="2" borderId="4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0" fontId="0" fillId="0" borderId="0" xfId="0"/>
    <xf numFmtId="4" fontId="0" fillId="0" borderId="0" xfId="0" applyNumberFormat="1"/>
    <xf numFmtId="4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0" fillId="0" borderId="8" xfId="0" applyBorder="1" applyAlignment="1">
      <alignment horizontal="center"/>
    </xf>
    <xf numFmtId="164" fontId="10" fillId="0" borderId="9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justify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vertical="top" wrapText="1"/>
    </xf>
    <xf numFmtId="0" fontId="9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9" fillId="0" borderId="6" xfId="0" applyFont="1" applyBorder="1" applyAlignment="1">
      <alignment horizontal="justify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4" fontId="0" fillId="0" borderId="0" xfId="0" applyNumberFormat="1" applyFont="1"/>
    <xf numFmtId="4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0" fillId="0" borderId="0" xfId="0" applyFont="1"/>
    <xf numFmtId="164" fontId="0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165" fontId="1" fillId="0" borderId="0" xfId="0" applyNumberFormat="1" applyFont="1" applyBorder="1"/>
    <xf numFmtId="4" fontId="0" fillId="0" borderId="1" xfId="0" applyNumberFormat="1" applyFont="1" applyBorder="1" applyAlignment="1">
      <alignment horizontal="right" vertical="center"/>
    </xf>
    <xf numFmtId="164" fontId="1" fillId="0" borderId="7" xfId="0" applyNumberFormat="1" applyFont="1" applyBorder="1"/>
    <xf numFmtId="164" fontId="0" fillId="0" borderId="10" xfId="0" applyNumberFormat="1" applyBorder="1"/>
    <xf numFmtId="165" fontId="0" fillId="0" borderId="1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17" fillId="0" borderId="0" xfId="1" applyFont="1"/>
    <xf numFmtId="4" fontId="17" fillId="0" borderId="0" xfId="1" applyNumberFormat="1" applyFont="1"/>
    <xf numFmtId="4" fontId="18" fillId="0" borderId="0" xfId="1" applyNumberFormat="1" applyFont="1"/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4" fontId="17" fillId="0" borderId="0" xfId="1" applyNumberFormat="1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164" fontId="0" fillId="0" borderId="0" xfId="0" applyNumberFormat="1" applyBorder="1"/>
    <xf numFmtId="165" fontId="0" fillId="0" borderId="0" xfId="0" applyNumberFormat="1" applyBorder="1"/>
    <xf numFmtId="0" fontId="6" fillId="0" borderId="0" xfId="0" applyFont="1" applyBorder="1" applyAlignment="1">
      <alignment wrapText="1"/>
    </xf>
    <xf numFmtId="164" fontId="0" fillId="0" borderId="0" xfId="0" applyNumberFormat="1" applyFont="1" applyBorder="1"/>
    <xf numFmtId="165" fontId="0" fillId="0" borderId="0" xfId="0" applyNumberFormat="1" applyFont="1" applyBorder="1"/>
    <xf numFmtId="0" fontId="0" fillId="0" borderId="0" xfId="0" applyFont="1" applyBorder="1"/>
    <xf numFmtId="4" fontId="17" fillId="0" borderId="0" xfId="1" applyNumberFormat="1" applyFont="1" applyBorder="1" applyAlignment="1">
      <alignment horizontal="right" vertical="center" wrapText="1"/>
    </xf>
    <xf numFmtId="0" fontId="18" fillId="0" borderId="0" xfId="1" applyFont="1" applyAlignment="1">
      <alignment vertical="center" wrapText="1"/>
    </xf>
    <xf numFmtId="0" fontId="17" fillId="0" borderId="0" xfId="1" applyFont="1"/>
    <xf numFmtId="4" fontId="17" fillId="0" borderId="0" xfId="1" applyNumberFormat="1" applyFont="1"/>
    <xf numFmtId="4" fontId="18" fillId="0" borderId="0" xfId="1" applyNumberFormat="1" applyFont="1"/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4" fontId="17" fillId="0" borderId="0" xfId="1" applyNumberFormat="1" applyFont="1" applyAlignment="1">
      <alignment horizontal="right" vertical="center" wrapText="1"/>
    </xf>
    <xf numFmtId="4" fontId="17" fillId="0" borderId="5" xfId="1" applyNumberFormat="1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4" fontId="19" fillId="0" borderId="0" xfId="0" applyNumberFormat="1" applyFont="1"/>
    <xf numFmtId="4" fontId="19" fillId="0" borderId="0" xfId="0" applyNumberFormat="1" applyFont="1" applyFill="1" applyBorder="1" applyAlignment="1">
      <alignment vertical="center"/>
    </xf>
    <xf numFmtId="0" fontId="19" fillId="0" borderId="5" xfId="0" applyFont="1" applyBorder="1"/>
    <xf numFmtId="4" fontId="19" fillId="0" borderId="5" xfId="0" applyNumberFormat="1" applyFont="1" applyBorder="1"/>
    <xf numFmtId="0" fontId="20" fillId="0" borderId="0" xfId="0" applyFont="1"/>
    <xf numFmtId="4" fontId="20" fillId="0" borderId="0" xfId="0" applyNumberFormat="1" applyFont="1"/>
    <xf numFmtId="0" fontId="19" fillId="0" borderId="0" xfId="0" applyFont="1" applyBorder="1"/>
    <xf numFmtId="4" fontId="19" fillId="0" borderId="0" xfId="0" applyNumberFormat="1" applyFont="1" applyBorder="1"/>
    <xf numFmtId="0" fontId="5" fillId="2" borderId="12" xfId="0" applyFon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" fontId="6" fillId="0" borderId="13" xfId="0" applyNumberFormat="1" applyFont="1" applyFill="1" applyBorder="1" applyAlignment="1">
      <alignment vertical="center"/>
    </xf>
    <xf numFmtId="49" fontId="6" fillId="0" borderId="12" xfId="0" applyNumberFormat="1" applyFont="1" applyBorder="1" applyAlignment="1">
      <alignment vertical="center" wrapText="1"/>
    </xf>
    <xf numFmtId="4" fontId="6" fillId="3" borderId="13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6" fillId="0" borderId="12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1" fillId="0" borderId="5" xfId="0" applyFont="1" applyBorder="1"/>
    <xf numFmtId="4" fontId="21" fillId="0" borderId="5" xfId="0" applyNumberFormat="1" applyFont="1" applyBorder="1"/>
    <xf numFmtId="0" fontId="22" fillId="0" borderId="0" xfId="0" applyFont="1"/>
    <xf numFmtId="4" fontId="22" fillId="0" borderId="0" xfId="0" applyNumberFormat="1" applyFont="1"/>
    <xf numFmtId="10" fontId="21" fillId="0" borderId="0" xfId="0" applyNumberFormat="1" applyFont="1"/>
    <xf numFmtId="49" fontId="22" fillId="0" borderId="12" xfId="0" applyNumberFormat="1" applyFont="1" applyBorder="1" applyAlignment="1">
      <alignment vertical="center"/>
    </xf>
    <xf numFmtId="4" fontId="22" fillId="0" borderId="1" xfId="0" applyNumberFormat="1" applyFont="1" applyFill="1" applyBorder="1"/>
    <xf numFmtId="4" fontId="22" fillId="0" borderId="1" xfId="0" applyNumberFormat="1" applyFont="1" applyBorder="1"/>
    <xf numFmtId="49" fontId="2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/>
    <xf numFmtId="4" fontId="0" fillId="0" borderId="0" xfId="0" applyNumberFormat="1" applyFill="1"/>
    <xf numFmtId="4" fontId="0" fillId="0" borderId="5" xfId="0" applyNumberFormat="1" applyFont="1" applyBorder="1"/>
    <xf numFmtId="4" fontId="6" fillId="0" borderId="7" xfId="0" applyNumberFormat="1" applyFont="1" applyBorder="1"/>
    <xf numFmtId="0" fontId="5" fillId="2" borderId="14" xfId="0" applyFont="1" applyFill="1" applyBorder="1" applyAlignment="1">
      <alignment vertical="center"/>
    </xf>
    <xf numFmtId="4" fontId="0" fillId="2" borderId="10" xfId="0" applyNumberFormat="1" applyFont="1" applyFill="1" applyBorder="1"/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 vertical="center" wrapText="1"/>
    </xf>
  </cellXfs>
  <cellStyles count="7">
    <cellStyle name="Intestazione" xfId="2"/>
    <cellStyle name="Intestazione1" xfId="3"/>
    <cellStyle name="Normale" xfId="0" builtinId="0"/>
    <cellStyle name="Normale 2" xfId="6"/>
    <cellStyle name="Normale 3" xfId="1"/>
    <cellStyle name="Risultato" xfId="4"/>
    <cellStyle name="Risultato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3" workbookViewId="0">
      <selection activeCell="C8" sqref="C8"/>
    </sheetView>
  </sheetViews>
  <sheetFormatPr defaultColWidth="50.42578125" defaultRowHeight="24.75" customHeight="1" x14ac:dyDescent="0.25"/>
  <cols>
    <col min="1" max="1" width="48.42578125" style="115" customWidth="1"/>
    <col min="2" max="4" width="22.7109375" style="116" customWidth="1"/>
    <col min="5" max="5" width="22.7109375" style="115" customWidth="1"/>
    <col min="6" max="16384" width="50.42578125" style="115"/>
  </cols>
  <sheetData>
    <row r="1" spans="1:6" s="113" customFormat="1" ht="24.75" customHeight="1" x14ac:dyDescent="0.25">
      <c r="B1" s="114" t="s">
        <v>65</v>
      </c>
      <c r="C1" s="114" t="s">
        <v>66</v>
      </c>
      <c r="D1" s="114" t="s">
        <v>67</v>
      </c>
      <c r="E1" s="113" t="s">
        <v>82</v>
      </c>
    </row>
    <row r="2" spans="1:6" ht="24.75" customHeight="1" x14ac:dyDescent="0.25">
      <c r="A2" s="115" t="s">
        <v>68</v>
      </c>
      <c r="B2" s="116">
        <v>21847213.399999999</v>
      </c>
      <c r="C2" s="116">
        <v>11167560</v>
      </c>
      <c r="D2" s="116">
        <v>1474365.18</v>
      </c>
    </row>
    <row r="3" spans="1:6" ht="24.75" customHeight="1" x14ac:dyDescent="0.25">
      <c r="A3" s="115" t="s">
        <v>69</v>
      </c>
      <c r="B3" s="116">
        <v>6264218.4000000004</v>
      </c>
    </row>
    <row r="4" spans="1:6" ht="24.75" customHeight="1" x14ac:dyDescent="0.25">
      <c r="A4" s="115" t="s">
        <v>70</v>
      </c>
      <c r="C4" s="116">
        <v>1966640</v>
      </c>
    </row>
    <row r="5" spans="1:6" ht="24.75" customHeight="1" x14ac:dyDescent="0.25">
      <c r="A5" s="115" t="s">
        <v>71</v>
      </c>
      <c r="B5" s="116">
        <v>832000</v>
      </c>
      <c r="C5" s="116">
        <v>440000.32</v>
      </c>
      <c r="D5" s="116">
        <v>0</v>
      </c>
    </row>
    <row r="6" spans="1:6" ht="24.75" customHeight="1" x14ac:dyDescent="0.25">
      <c r="A6" s="117" t="s">
        <v>72</v>
      </c>
      <c r="B6" s="118">
        <v>2668986.27</v>
      </c>
      <c r="C6" s="118">
        <v>1351408.8</v>
      </c>
      <c r="D6" s="118">
        <v>162894.94</v>
      </c>
      <c r="E6" s="117"/>
    </row>
    <row r="7" spans="1:6" ht="24.75" customHeight="1" x14ac:dyDescent="0.25">
      <c r="A7" s="119" t="s">
        <v>76</v>
      </c>
      <c r="B7" s="120">
        <f>SUM(B2:B6)</f>
        <v>31612418.069999997</v>
      </c>
      <c r="C7" s="120">
        <f t="shared" ref="C7:D7" si="0">SUM(C2:C6)</f>
        <v>14925609.120000001</v>
      </c>
      <c r="D7" s="120">
        <f t="shared" si="0"/>
        <v>1637260.1199999999</v>
      </c>
      <c r="E7" s="120">
        <f>SUM(B7:D7)</f>
        <v>48175287.309999995</v>
      </c>
    </row>
    <row r="8" spans="1:6" ht="24.75" customHeight="1" x14ac:dyDescent="0.25">
      <c r="A8" s="115" t="s">
        <v>73</v>
      </c>
      <c r="B8" s="116">
        <v>-21083573.850000001</v>
      </c>
      <c r="C8" s="116">
        <v>-9850650</v>
      </c>
      <c r="D8" s="116">
        <v>-990338.17</v>
      </c>
    </row>
    <row r="9" spans="1:6" ht="24.75" customHeight="1" x14ac:dyDescent="0.25">
      <c r="A9" s="117" t="s">
        <v>74</v>
      </c>
      <c r="B9" s="118">
        <v>-520000</v>
      </c>
      <c r="C9" s="118">
        <v>-267500</v>
      </c>
      <c r="D9" s="118">
        <v>0</v>
      </c>
      <c r="E9" s="117"/>
    </row>
    <row r="10" spans="1:6" s="119" customFormat="1" ht="24.75" customHeight="1" x14ac:dyDescent="0.25">
      <c r="A10" s="119" t="s">
        <v>75</v>
      </c>
      <c r="B10" s="120">
        <f>SUM(B7:B9)</f>
        <v>10008844.219999995</v>
      </c>
      <c r="C10" s="120">
        <f t="shared" ref="C10:D10" si="1">SUM(C7:C9)</f>
        <v>4807459.120000001</v>
      </c>
      <c r="D10" s="120">
        <f t="shared" si="1"/>
        <v>646921.94999999984</v>
      </c>
      <c r="E10" s="120">
        <f>SUM(B10:D10)</f>
        <v>15463225.289999995</v>
      </c>
    </row>
    <row r="11" spans="1:6" ht="24.75" customHeight="1" x14ac:dyDescent="0.25">
      <c r="A11" s="115" t="s">
        <v>77</v>
      </c>
      <c r="B11" s="116">
        <v>-6264218.4000000004</v>
      </c>
      <c r="E11" s="116">
        <f>SUM(B11:D11)</f>
        <v>-6264218.4000000004</v>
      </c>
    </row>
    <row r="12" spans="1:6" ht="24.75" customHeight="1" x14ac:dyDescent="0.25">
      <c r="A12" s="115" t="s">
        <v>78</v>
      </c>
      <c r="C12" s="116">
        <v>-1966640</v>
      </c>
      <c r="E12" s="116">
        <f>SUM(B12:D12)</f>
        <v>-1966640</v>
      </c>
    </row>
    <row r="13" spans="1:6" ht="24.75" customHeight="1" x14ac:dyDescent="0.25">
      <c r="A13" s="115" t="s">
        <v>79</v>
      </c>
      <c r="B13" s="116">
        <v>-2344625.8199999998</v>
      </c>
      <c r="C13" s="116">
        <v>-2008452.23</v>
      </c>
      <c r="D13" s="116">
        <v>-646921.94999999995</v>
      </c>
      <c r="E13" s="116">
        <f>SUM(B13:D13)</f>
        <v>-5000000</v>
      </c>
    </row>
    <row r="14" spans="1:6" ht="24.75" customHeight="1" x14ac:dyDescent="0.25">
      <c r="A14" s="119" t="s">
        <v>80</v>
      </c>
      <c r="B14" s="120">
        <v>-1400000</v>
      </c>
      <c r="C14" s="120">
        <v>-832366.89</v>
      </c>
      <c r="D14" s="120"/>
      <c r="E14" s="120">
        <f>SUM(B14:D14)</f>
        <v>-2232366.89</v>
      </c>
      <c r="F14" s="116" t="s">
        <v>87</v>
      </c>
    </row>
    <row r="15" spans="1:6" ht="24.75" customHeight="1" x14ac:dyDescent="0.25">
      <c r="A15" s="115" t="s">
        <v>81</v>
      </c>
      <c r="B15" s="116">
        <f>SUM(B10:B14)</f>
        <v>-5.1222741603851318E-9</v>
      </c>
      <c r="C15" s="116">
        <f t="shared" ref="C15:D15" si="2">SUM(C10:C14)</f>
        <v>1.0477378964424133E-9</v>
      </c>
      <c r="D15" s="116">
        <f t="shared" si="2"/>
        <v>0</v>
      </c>
    </row>
    <row r="16" spans="1:6" ht="24.75" customHeight="1" x14ac:dyDescent="0.25">
      <c r="B16" s="121">
        <f>B14/E14</f>
        <v>0.62713705631066763</v>
      </c>
      <c r="C16" s="121">
        <f>C14/E14</f>
        <v>0.37286294368933232</v>
      </c>
    </row>
    <row r="18" spans="1:6" ht="24.75" customHeight="1" x14ac:dyDescent="0.25">
      <c r="A18" s="122" t="s">
        <v>19</v>
      </c>
      <c r="B18" s="123">
        <v>816000</v>
      </c>
      <c r="C18" s="123">
        <v>817000</v>
      </c>
      <c r="D18" s="123">
        <v>967000</v>
      </c>
      <c r="E18" s="124">
        <f>SUM(B18:D18)</f>
        <v>2600000</v>
      </c>
      <c r="F18" s="115" t="s">
        <v>86</v>
      </c>
    </row>
    <row r="20" spans="1:6" ht="24.75" customHeight="1" x14ac:dyDescent="0.25">
      <c r="A20" s="125" t="s">
        <v>83</v>
      </c>
      <c r="B20" s="116">
        <v>600000</v>
      </c>
      <c r="C20" s="116">
        <v>400000</v>
      </c>
      <c r="D20" s="116">
        <v>600000</v>
      </c>
      <c r="E20" s="116">
        <f>SUM(B20:D20)</f>
        <v>1600000</v>
      </c>
      <c r="F20" s="115" t="s">
        <v>88</v>
      </c>
    </row>
    <row r="21" spans="1:6" ht="24.75" customHeight="1" x14ac:dyDescent="0.25">
      <c r="A21" s="125" t="s">
        <v>84</v>
      </c>
      <c r="B21" s="116">
        <v>216000</v>
      </c>
      <c r="C21" s="116">
        <v>417000</v>
      </c>
      <c r="D21" s="116">
        <v>367000</v>
      </c>
      <c r="E21" s="116">
        <f>SUM(B21:D21)</f>
        <v>1000000</v>
      </c>
    </row>
    <row r="22" spans="1:6" ht="24.75" customHeight="1" x14ac:dyDescent="0.25">
      <c r="A22" s="125" t="s">
        <v>85</v>
      </c>
      <c r="B22" s="116">
        <v>0</v>
      </c>
      <c r="C22" s="116">
        <v>0</v>
      </c>
      <c r="D22" s="116">
        <v>0</v>
      </c>
    </row>
  </sheetData>
  <pageMargins left="0.19685039370078741" right="0.15748031496062992" top="0.45" bottom="0.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160" zoomScaleNormal="160" workbookViewId="0">
      <selection activeCell="E6" sqref="E6"/>
    </sheetView>
  </sheetViews>
  <sheetFormatPr defaultRowHeight="15" x14ac:dyDescent="0.25"/>
  <cols>
    <col min="1" max="1" width="9.140625" style="42"/>
    <col min="2" max="2" width="47.42578125" style="42" customWidth="1"/>
    <col min="3" max="3" width="13.28515625" style="43" customWidth="1"/>
    <col min="4" max="5" width="13.28515625" style="15" customWidth="1"/>
    <col min="6" max="6" width="11.7109375" style="43" bestFit="1" customWidth="1"/>
    <col min="7" max="16384" width="9.140625" style="42"/>
  </cols>
  <sheetData>
    <row r="1" spans="1:5" ht="18.75" x14ac:dyDescent="0.25">
      <c r="A1" s="1"/>
      <c r="B1" s="2" t="s">
        <v>0</v>
      </c>
      <c r="C1" s="126" t="s">
        <v>90</v>
      </c>
      <c r="D1" s="3">
        <v>2024</v>
      </c>
      <c r="E1" s="127" t="s">
        <v>89</v>
      </c>
    </row>
    <row r="2" spans="1:5" ht="18.75" x14ac:dyDescent="0.25">
      <c r="A2" s="4"/>
      <c r="B2" s="105" t="s">
        <v>1</v>
      </c>
      <c r="C2" s="5">
        <f>SUM(C4:C6)</f>
        <v>190000</v>
      </c>
      <c r="D2" s="5">
        <f>SUM(D4:D6)</f>
        <v>20000</v>
      </c>
      <c r="E2" s="5">
        <f>SUM(E4:E6)</f>
        <v>20000</v>
      </c>
    </row>
    <row r="3" spans="1:5" hidden="1" x14ac:dyDescent="0.25">
      <c r="A3" s="6" t="s">
        <v>2</v>
      </c>
      <c r="B3" s="106" t="s">
        <v>3</v>
      </c>
      <c r="C3" s="7"/>
      <c r="D3" s="8"/>
      <c r="E3" s="8"/>
    </row>
    <row r="4" spans="1:5" ht="19.5" customHeight="1" x14ac:dyDescent="0.25">
      <c r="A4" s="11" t="s">
        <v>93</v>
      </c>
      <c r="B4" s="107" t="s">
        <v>6</v>
      </c>
      <c r="C4" s="10">
        <v>20000</v>
      </c>
      <c r="D4" s="10">
        <v>0</v>
      </c>
      <c r="E4" s="10">
        <v>0</v>
      </c>
    </row>
    <row r="5" spans="1:5" ht="19.5" customHeight="1" x14ac:dyDescent="0.25">
      <c r="A5" s="9" t="s">
        <v>5</v>
      </c>
      <c r="B5" s="107" t="s">
        <v>4</v>
      </c>
      <c r="C5" s="10">
        <f>130000+40000</f>
        <v>170000</v>
      </c>
      <c r="D5" s="10">
        <v>20000</v>
      </c>
      <c r="E5" s="10">
        <v>20000</v>
      </c>
    </row>
    <row r="6" spans="1:5" ht="19.5" customHeight="1" x14ac:dyDescent="0.25">
      <c r="A6" s="9" t="s">
        <v>92</v>
      </c>
      <c r="B6" s="107" t="s">
        <v>4</v>
      </c>
      <c r="C6" s="10">
        <v>0</v>
      </c>
      <c r="D6" s="10">
        <v>0</v>
      </c>
      <c r="E6" s="10">
        <v>0</v>
      </c>
    </row>
    <row r="7" spans="1:5" ht="18.75" x14ac:dyDescent="0.25">
      <c r="A7" s="4"/>
      <c r="B7" s="105" t="s">
        <v>7</v>
      </c>
      <c r="C7" s="5">
        <f>SUM(C8:C17)</f>
        <v>4986000</v>
      </c>
      <c r="D7" s="5">
        <f>SUM(D8:D17)</f>
        <v>3471833.88</v>
      </c>
      <c r="E7" s="5">
        <f>SUM(E8:E17)</f>
        <v>2540000</v>
      </c>
    </row>
    <row r="8" spans="1:5" ht="19.5" customHeight="1" x14ac:dyDescent="0.25">
      <c r="A8" s="11" t="s">
        <v>8</v>
      </c>
      <c r="B8" s="107" t="s">
        <v>9</v>
      </c>
      <c r="C8" s="10">
        <f>1400000+500000</f>
        <v>1900000</v>
      </c>
      <c r="D8" s="10">
        <v>234833.88</v>
      </c>
      <c r="E8" s="10">
        <v>0</v>
      </c>
    </row>
    <row r="9" spans="1:5" ht="19.5" customHeight="1" x14ac:dyDescent="0.25">
      <c r="A9" s="11" t="s">
        <v>10</v>
      </c>
      <c r="B9" s="107" t="s">
        <v>11</v>
      </c>
      <c r="C9" s="10">
        <v>0</v>
      </c>
      <c r="D9" s="10">
        <v>0</v>
      </c>
      <c r="E9" s="10">
        <v>0</v>
      </c>
    </row>
    <row r="10" spans="1:5" ht="19.5" customHeight="1" x14ac:dyDescent="0.25">
      <c r="A10" s="11" t="s">
        <v>12</v>
      </c>
      <c r="B10" s="107" t="s">
        <v>13</v>
      </c>
      <c r="C10" s="10">
        <v>0</v>
      </c>
      <c r="D10" s="10">
        <v>847000</v>
      </c>
      <c r="E10" s="10">
        <v>0</v>
      </c>
    </row>
    <row r="11" spans="1:5" ht="19.5" customHeight="1" x14ac:dyDescent="0.25">
      <c r="A11" s="11" t="s">
        <v>99</v>
      </c>
      <c r="B11" s="107" t="s">
        <v>13</v>
      </c>
      <c r="C11" s="10">
        <v>250000</v>
      </c>
      <c r="D11" s="10">
        <v>0</v>
      </c>
      <c r="E11" s="10">
        <v>0</v>
      </c>
    </row>
    <row r="12" spans="1:5" ht="25.5" x14ac:dyDescent="0.25">
      <c r="A12" s="108" t="s">
        <v>15</v>
      </c>
      <c r="B12" s="109" t="s">
        <v>14</v>
      </c>
      <c r="C12" s="10">
        <v>50000</v>
      </c>
      <c r="D12" s="10">
        <v>100000</v>
      </c>
      <c r="E12" s="10">
        <v>100000</v>
      </c>
    </row>
    <row r="13" spans="1:5" ht="25.5" x14ac:dyDescent="0.25">
      <c r="A13" s="108" t="s">
        <v>94</v>
      </c>
      <c r="B13" s="109" t="s">
        <v>14</v>
      </c>
      <c r="C13" s="10">
        <v>387000</v>
      </c>
      <c r="D13" s="10">
        <v>0</v>
      </c>
      <c r="E13" s="10">
        <v>0</v>
      </c>
    </row>
    <row r="14" spans="1:5" ht="19.5" customHeight="1" x14ac:dyDescent="0.25">
      <c r="A14" s="108" t="s">
        <v>95</v>
      </c>
      <c r="B14" s="107" t="s">
        <v>16</v>
      </c>
      <c r="C14" s="10">
        <v>1540000</v>
      </c>
      <c r="D14" s="10">
        <v>1473000</v>
      </c>
      <c r="E14" s="10">
        <v>1473000</v>
      </c>
    </row>
    <row r="15" spans="1:5" ht="19.5" customHeight="1" x14ac:dyDescent="0.25">
      <c r="A15" s="108" t="s">
        <v>91</v>
      </c>
      <c r="B15" s="107" t="s">
        <v>17</v>
      </c>
      <c r="C15" s="129">
        <v>30000</v>
      </c>
      <c r="D15" s="10"/>
      <c r="E15" s="10"/>
    </row>
    <row r="16" spans="1:5" ht="19.5" customHeight="1" x14ac:dyDescent="0.25">
      <c r="A16" s="108" t="s">
        <v>97</v>
      </c>
      <c r="B16" s="12" t="s">
        <v>98</v>
      </c>
      <c r="C16" s="130">
        <v>13000</v>
      </c>
      <c r="D16" s="10"/>
      <c r="E16" s="10"/>
    </row>
    <row r="17" spans="1:5" ht="19.5" customHeight="1" x14ac:dyDescent="0.25">
      <c r="A17" s="108" t="s">
        <v>18</v>
      </c>
      <c r="B17" s="12" t="s">
        <v>19</v>
      </c>
      <c r="C17" s="10">
        <v>816000</v>
      </c>
      <c r="D17" s="10">
        <v>817000</v>
      </c>
      <c r="E17" s="10">
        <v>967000</v>
      </c>
    </row>
    <row r="18" spans="1:5" ht="19.5" thickBot="1" x14ac:dyDescent="0.3">
      <c r="A18" s="13"/>
      <c r="B18" s="133" t="s">
        <v>20</v>
      </c>
      <c r="C18" s="134">
        <f>C2+C7</f>
        <v>5176000</v>
      </c>
      <c r="D18" s="134">
        <f>D2+D7</f>
        <v>3491833.88</v>
      </c>
      <c r="E18" s="134">
        <f>E2+E7</f>
        <v>2560000</v>
      </c>
    </row>
    <row r="19" spans="1:5" ht="15.75" thickTop="1" x14ac:dyDescent="0.25">
      <c r="C19" s="131"/>
      <c r="D19" s="132"/>
      <c r="E19" s="132"/>
    </row>
    <row r="20" spans="1:5" ht="18.75" x14ac:dyDescent="0.25">
      <c r="A20" s="1"/>
      <c r="B20" s="111" t="s">
        <v>21</v>
      </c>
      <c r="C20" s="14">
        <v>2023</v>
      </c>
      <c r="D20" s="128" t="s">
        <v>22</v>
      </c>
      <c r="E20" s="128" t="s">
        <v>89</v>
      </c>
    </row>
    <row r="21" spans="1:5" ht="19.5" customHeight="1" x14ac:dyDescent="0.25">
      <c r="A21" s="11" t="s">
        <v>23</v>
      </c>
      <c r="B21" s="112" t="s">
        <v>24</v>
      </c>
      <c r="C21" s="10">
        <v>2138000</v>
      </c>
      <c r="D21" s="10">
        <v>1631833.88</v>
      </c>
      <c r="E21" s="10">
        <v>700000</v>
      </c>
    </row>
    <row r="22" spans="1:5" ht="19.5" customHeight="1" x14ac:dyDescent="0.25">
      <c r="A22" s="110" t="s">
        <v>26</v>
      </c>
      <c r="B22" s="107" t="s">
        <v>25</v>
      </c>
      <c r="C22" s="10">
        <v>1048000</v>
      </c>
      <c r="D22" s="10">
        <v>120000</v>
      </c>
      <c r="E22" s="10">
        <v>120000</v>
      </c>
    </row>
    <row r="23" spans="1:5" ht="19.5" customHeight="1" x14ac:dyDescent="0.25">
      <c r="A23" s="110" t="s">
        <v>96</v>
      </c>
      <c r="B23" s="107" t="s">
        <v>25</v>
      </c>
      <c r="C23" s="10">
        <v>1990000</v>
      </c>
      <c r="D23" s="10">
        <v>1740000</v>
      </c>
      <c r="E23" s="10">
        <v>1740000</v>
      </c>
    </row>
    <row r="24" spans="1:5" ht="19.5" thickBot="1" x14ac:dyDescent="0.3">
      <c r="A24" s="13"/>
      <c r="B24" s="133" t="s">
        <v>27</v>
      </c>
      <c r="C24" s="134">
        <f>SUM(C21:C23)</f>
        <v>5176000</v>
      </c>
      <c r="D24" s="134">
        <f>SUM(D21:D23)</f>
        <v>3491833.88</v>
      </c>
      <c r="E24" s="134">
        <f>SUM(E21:E23)</f>
        <v>2560000</v>
      </c>
    </row>
    <row r="25" spans="1:5" ht="15.75" thickTop="1" x14ac:dyDescent="0.25"/>
  </sheetData>
  <pageMargins left="0.31496062992125984" right="0.19685039370078741" top="0.19685039370078741" bottom="0.23622047244094491" header="0.15748031496062992" footer="0.1574803149606299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60" zoomScaleNormal="160" workbookViewId="0">
      <selection activeCell="D9" sqref="D9"/>
    </sheetView>
  </sheetViews>
  <sheetFormatPr defaultRowHeight="12.75" x14ac:dyDescent="0.2"/>
  <cols>
    <col min="1" max="1" width="25.42578125" style="95" customWidth="1"/>
    <col min="2" max="4" width="15.85546875" style="95" customWidth="1"/>
    <col min="5" max="16384" width="9.140625" style="95"/>
  </cols>
  <sheetData>
    <row r="1" spans="1:4" x14ac:dyDescent="0.2">
      <c r="B1" s="96" t="s">
        <v>55</v>
      </c>
      <c r="C1" s="96" t="s">
        <v>56</v>
      </c>
      <c r="D1" s="96" t="s">
        <v>57</v>
      </c>
    </row>
    <row r="2" spans="1:4" x14ac:dyDescent="0.2">
      <c r="A2" s="95" t="s">
        <v>58</v>
      </c>
      <c r="B2" s="97">
        <v>1740000</v>
      </c>
      <c r="C2" s="98">
        <v>1740000</v>
      </c>
      <c r="D2" s="98">
        <v>1740000</v>
      </c>
    </row>
    <row r="3" spans="1:4" s="103" customFormat="1" x14ac:dyDescent="0.2">
      <c r="A3" s="103" t="s">
        <v>59</v>
      </c>
      <c r="B3" s="104">
        <v>600000</v>
      </c>
      <c r="C3" s="98"/>
      <c r="D3" s="98"/>
    </row>
    <row r="4" spans="1:4" s="103" customFormat="1" x14ac:dyDescent="0.2">
      <c r="A4" s="103" t="s">
        <v>60</v>
      </c>
      <c r="B4" s="104">
        <f>-1473000-67000</f>
        <v>-1540000</v>
      </c>
      <c r="C4" s="98">
        <v>-1540000</v>
      </c>
      <c r="D4" s="98">
        <v>-1540000</v>
      </c>
    </row>
    <row r="5" spans="1:4" s="103" customFormat="1" x14ac:dyDescent="0.2">
      <c r="A5" s="103" t="s">
        <v>62</v>
      </c>
      <c r="B5" s="104">
        <v>-267000</v>
      </c>
      <c r="C5" s="98">
        <v>-267000</v>
      </c>
      <c r="D5" s="98"/>
    </row>
    <row r="6" spans="1:4" s="103" customFormat="1" x14ac:dyDescent="0.2">
      <c r="A6" s="103" t="s">
        <v>61</v>
      </c>
      <c r="B6" s="104">
        <v>-550000</v>
      </c>
      <c r="C6" s="104">
        <v>-100000</v>
      </c>
      <c r="D6" s="104"/>
    </row>
    <row r="7" spans="1:4" s="103" customFormat="1" x14ac:dyDescent="0.2">
      <c r="A7" s="103" t="s">
        <v>63</v>
      </c>
      <c r="B7" s="104">
        <v>-300000</v>
      </c>
      <c r="C7" s="104">
        <v>-200000</v>
      </c>
      <c r="D7" s="104">
        <v>-100000</v>
      </c>
    </row>
    <row r="8" spans="1:4" s="103" customFormat="1" x14ac:dyDescent="0.2">
      <c r="A8" s="99" t="s">
        <v>64</v>
      </c>
      <c r="B8" s="100">
        <v>-183000</v>
      </c>
      <c r="C8" s="100">
        <v>-133000</v>
      </c>
      <c r="D8" s="100">
        <v>-100000</v>
      </c>
    </row>
    <row r="9" spans="1:4" s="103" customFormat="1" x14ac:dyDescent="0.2">
      <c r="B9" s="104">
        <f>SUM(B2:B8)</f>
        <v>-500000</v>
      </c>
      <c r="C9" s="104">
        <f>SUM(C2:C8)</f>
        <v>-500000</v>
      </c>
      <c r="D9" s="104">
        <f>SUM(D2:D8)</f>
        <v>0</v>
      </c>
    </row>
    <row r="10" spans="1:4" s="103" customFormat="1" x14ac:dyDescent="0.2">
      <c r="B10" s="104"/>
      <c r="C10" s="104"/>
      <c r="D10" s="104"/>
    </row>
    <row r="11" spans="1:4" s="103" customFormat="1" x14ac:dyDescent="0.2">
      <c r="B11" s="104"/>
      <c r="C11" s="104"/>
      <c r="D11" s="104"/>
    </row>
    <row r="12" spans="1:4" x14ac:dyDescent="0.2">
      <c r="B12" s="97"/>
      <c r="C12" s="97"/>
    </row>
    <row r="13" spans="1:4" s="101" customFormat="1" ht="11.25" x14ac:dyDescent="0.2">
      <c r="B13" s="102"/>
      <c r="C13" s="102"/>
    </row>
    <row r="14" spans="1:4" x14ac:dyDescent="0.2">
      <c r="B14" s="97"/>
      <c r="C14" s="97"/>
    </row>
    <row r="15" spans="1:4" x14ac:dyDescent="0.2">
      <c r="B15" s="97"/>
      <c r="C15" s="97"/>
    </row>
    <row r="16" spans="1:4" x14ac:dyDescent="0.2">
      <c r="B16" s="97"/>
      <c r="C16" s="97"/>
    </row>
    <row r="17" spans="2:3" x14ac:dyDescent="0.2">
      <c r="B17" s="97"/>
      <c r="C17" s="97"/>
    </row>
    <row r="18" spans="2:3" x14ac:dyDescent="0.2">
      <c r="C18" s="97"/>
    </row>
    <row r="19" spans="2:3" x14ac:dyDescent="0.2">
      <c r="C19" s="97"/>
    </row>
    <row r="20" spans="2:3" x14ac:dyDescent="0.2">
      <c r="C20" s="97"/>
    </row>
    <row r="21" spans="2:3" x14ac:dyDescent="0.2">
      <c r="C21" s="97"/>
    </row>
    <row r="22" spans="2:3" x14ac:dyDescent="0.2">
      <c r="C22" s="97"/>
    </row>
    <row r="23" spans="2:3" x14ac:dyDescent="0.2">
      <c r="C23" s="9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9"/>
  <sheetViews>
    <sheetView zoomScale="205" zoomScaleNormal="205" workbookViewId="0">
      <selection activeCell="H20" sqref="H20"/>
    </sheetView>
  </sheetViews>
  <sheetFormatPr defaultRowHeight="15" x14ac:dyDescent="0.25"/>
  <cols>
    <col min="1" max="1" width="41.85546875" style="16" bestFit="1" customWidth="1"/>
    <col min="2" max="2" width="13.7109375" style="16" customWidth="1"/>
    <col min="3" max="4" width="13.7109375" style="42" customWidth="1"/>
    <col min="5" max="6" width="13.7109375" style="16" customWidth="1"/>
    <col min="7" max="7" width="9.140625" style="16"/>
    <col min="8" max="8" width="42.7109375" style="16" customWidth="1"/>
    <col min="9" max="9" width="13.7109375" style="16" bestFit="1" customWidth="1"/>
    <col min="10" max="10" width="42.7109375" style="16" customWidth="1"/>
    <col min="11" max="11" width="12.7109375" style="16" bestFit="1" customWidth="1"/>
    <col min="12" max="12" width="38.28515625" style="16" customWidth="1"/>
    <col min="13" max="15" width="14.85546875" style="16" customWidth="1"/>
    <col min="16" max="16" width="16.7109375" style="16" customWidth="1"/>
    <col min="17" max="16384" width="9.140625" style="16"/>
  </cols>
  <sheetData>
    <row r="3" spans="1:11" s="19" customFormat="1" x14ac:dyDescent="0.25">
      <c r="A3" s="24"/>
      <c r="B3" s="20">
        <v>2023</v>
      </c>
      <c r="C3" s="20">
        <v>2024</v>
      </c>
      <c r="D3" s="20">
        <v>2025</v>
      </c>
    </row>
    <row r="4" spans="1:11" x14ac:dyDescent="0.25">
      <c r="A4" s="22" t="s">
        <v>29</v>
      </c>
      <c r="B4" s="23">
        <v>1990000</v>
      </c>
      <c r="C4" s="23">
        <v>1740000</v>
      </c>
      <c r="D4" s="23">
        <v>1740000</v>
      </c>
    </row>
    <row r="5" spans="1:11" x14ac:dyDescent="0.25">
      <c r="A5" s="21" t="s">
        <v>47</v>
      </c>
      <c r="B5" s="18">
        <f>SUM(B4:B4)</f>
        <v>1990000</v>
      </c>
      <c r="C5" s="18">
        <f>SUM(C4:C4)</f>
        <v>1740000</v>
      </c>
      <c r="D5" s="18">
        <f>SUM(D4:D4)</f>
        <v>1740000</v>
      </c>
    </row>
    <row r="6" spans="1:11" x14ac:dyDescent="0.25">
      <c r="B6" s="17"/>
      <c r="C6" s="43"/>
      <c r="D6" s="43"/>
      <c r="E6" s="17"/>
      <c r="F6" s="17"/>
    </row>
    <row r="7" spans="1:11" x14ac:dyDescent="0.25">
      <c r="B7" s="17"/>
      <c r="C7" s="43"/>
      <c r="D7" s="43"/>
      <c r="E7" s="17"/>
      <c r="F7" s="17"/>
    </row>
    <row r="8" spans="1:11" x14ac:dyDescent="0.25">
      <c r="B8" s="17"/>
      <c r="C8" s="43"/>
      <c r="D8" s="43"/>
      <c r="E8" s="17"/>
      <c r="F8" s="17"/>
    </row>
    <row r="9" spans="1:11" x14ac:dyDescent="0.25">
      <c r="B9" s="17"/>
      <c r="C9" s="43"/>
      <c r="D9" s="43"/>
      <c r="E9" s="17"/>
      <c r="F9" s="17"/>
    </row>
    <row r="11" spans="1:11" x14ac:dyDescent="0.25">
      <c r="H11" s="138" t="s">
        <v>100</v>
      </c>
      <c r="I11" s="139"/>
      <c r="J11" s="138" t="s">
        <v>101</v>
      </c>
      <c r="K11" s="139"/>
    </row>
    <row r="12" spans="1:11" x14ac:dyDescent="0.25">
      <c r="H12" s="27" t="s">
        <v>30</v>
      </c>
      <c r="I12" s="30">
        <v>1990000</v>
      </c>
      <c r="J12" s="46" t="s">
        <v>33</v>
      </c>
      <c r="K12" s="94">
        <v>20000</v>
      </c>
    </row>
    <row r="13" spans="1:11" s="42" customFormat="1" ht="38.25" x14ac:dyDescent="0.25">
      <c r="H13" s="46"/>
      <c r="I13" s="48"/>
      <c r="J13" s="27" t="s">
        <v>32</v>
      </c>
      <c r="K13" s="94">
        <v>387000</v>
      </c>
    </row>
    <row r="14" spans="1:11" x14ac:dyDescent="0.25">
      <c r="H14" s="27"/>
      <c r="I14" s="31"/>
      <c r="J14" s="27" t="s">
        <v>31</v>
      </c>
      <c r="K14" s="94">
        <v>1540000</v>
      </c>
    </row>
    <row r="15" spans="1:11" s="42" customFormat="1" x14ac:dyDescent="0.25">
      <c r="H15" s="46"/>
      <c r="I15" s="47"/>
      <c r="J15" s="27" t="s">
        <v>34</v>
      </c>
      <c r="K15" s="94">
        <v>30000</v>
      </c>
    </row>
    <row r="16" spans="1:11" x14ac:dyDescent="0.25">
      <c r="H16" s="28"/>
      <c r="I16" s="31"/>
      <c r="J16" s="34" t="s">
        <v>102</v>
      </c>
      <c r="K16" s="94">
        <v>13000</v>
      </c>
    </row>
    <row r="17" spans="1:16" x14ac:dyDescent="0.25">
      <c r="H17" s="28" t="s">
        <v>36</v>
      </c>
      <c r="I17" s="32">
        <f>SUM(I12:I16)</f>
        <v>1990000</v>
      </c>
      <c r="J17" s="28" t="s">
        <v>37</v>
      </c>
      <c r="K17" s="25">
        <f>SUM(K12:K16)</f>
        <v>1990000</v>
      </c>
    </row>
    <row r="18" spans="1:16" x14ac:dyDescent="0.25">
      <c r="H18" s="29"/>
      <c r="I18" s="33"/>
      <c r="J18" s="35" t="s">
        <v>38</v>
      </c>
      <c r="K18" s="26" t="s">
        <v>39</v>
      </c>
    </row>
    <row r="19" spans="1:16" x14ac:dyDescent="0.25">
      <c r="B19" s="40"/>
      <c r="C19" s="52"/>
      <c r="D19" s="52"/>
      <c r="E19" s="40"/>
      <c r="F19" s="40"/>
    </row>
    <row r="20" spans="1:16" x14ac:dyDescent="0.25">
      <c r="A20" s="38"/>
      <c r="B20" s="36"/>
      <c r="C20" s="50"/>
      <c r="D20" s="50"/>
      <c r="E20" s="36"/>
      <c r="F20" s="36"/>
    </row>
    <row r="21" spans="1:16" x14ac:dyDescent="0.25">
      <c r="A21" s="38"/>
      <c r="B21" s="36"/>
      <c r="C21" s="50"/>
      <c r="D21" s="50"/>
      <c r="E21" s="36"/>
      <c r="F21" s="36"/>
      <c r="L21" s="60"/>
      <c r="M21" s="76"/>
      <c r="N21" s="76"/>
      <c r="O21" s="76"/>
      <c r="P21" s="77"/>
    </row>
    <row r="22" spans="1:16" x14ac:dyDescent="0.25">
      <c r="A22" s="39"/>
      <c r="B22" s="37"/>
      <c r="C22" s="51"/>
      <c r="D22" s="51"/>
      <c r="E22" s="37"/>
      <c r="F22" s="37"/>
      <c r="I22" s="41"/>
      <c r="L22" s="78"/>
      <c r="M22" s="79"/>
      <c r="N22" s="80"/>
      <c r="O22" s="80"/>
      <c r="P22" s="77"/>
    </row>
    <row r="23" spans="1:16" x14ac:dyDescent="0.25">
      <c r="I23" s="41"/>
      <c r="L23" s="78"/>
      <c r="M23" s="79"/>
      <c r="N23" s="80"/>
      <c r="O23" s="80"/>
      <c r="P23" s="77"/>
    </row>
    <row r="24" spans="1:16" x14ac:dyDescent="0.25">
      <c r="I24" s="41"/>
      <c r="L24" s="81"/>
      <c r="M24" s="79"/>
      <c r="N24" s="80"/>
      <c r="O24" s="80"/>
      <c r="P24" s="77"/>
    </row>
    <row r="25" spans="1:16" x14ac:dyDescent="0.25">
      <c r="I25" s="41"/>
      <c r="L25" s="78"/>
      <c r="M25" s="79"/>
      <c r="N25" s="80"/>
      <c r="O25" s="80"/>
      <c r="P25" s="77"/>
    </row>
    <row r="26" spans="1:16" x14ac:dyDescent="0.25">
      <c r="A26" s="45" t="s">
        <v>40</v>
      </c>
      <c r="B26" s="44">
        <v>2022</v>
      </c>
      <c r="C26" s="44" t="s">
        <v>44</v>
      </c>
      <c r="D26" s="44" t="s">
        <v>45</v>
      </c>
      <c r="E26" s="44">
        <v>2023</v>
      </c>
      <c r="F26" s="44">
        <v>2024</v>
      </c>
      <c r="I26" s="41"/>
      <c r="L26" s="78"/>
      <c r="M26" s="79"/>
      <c r="N26" s="80"/>
      <c r="O26" s="80"/>
      <c r="P26" s="77"/>
    </row>
    <row r="27" spans="1:16" s="58" customFormat="1" x14ac:dyDescent="0.25">
      <c r="A27" s="56" t="s">
        <v>46</v>
      </c>
      <c r="B27" s="63">
        <v>0</v>
      </c>
      <c r="C27" s="63">
        <v>130000</v>
      </c>
      <c r="D27" s="63">
        <f>SUM(B27:C27)</f>
        <v>130000</v>
      </c>
      <c r="E27" s="63">
        <v>0</v>
      </c>
      <c r="F27" s="63">
        <v>0</v>
      </c>
      <c r="G27" s="49"/>
      <c r="I27" s="59"/>
      <c r="L27" s="78"/>
      <c r="M27" s="82"/>
      <c r="N27" s="83"/>
      <c r="O27" s="83"/>
      <c r="P27" s="84"/>
    </row>
    <row r="28" spans="1:16" x14ac:dyDescent="0.25">
      <c r="A28" s="56" t="s">
        <v>33</v>
      </c>
      <c r="B28" s="68">
        <v>20000</v>
      </c>
      <c r="C28" s="53">
        <v>0</v>
      </c>
      <c r="D28" s="53">
        <f>SUM(B28:C28)</f>
        <v>20000</v>
      </c>
      <c r="E28" s="66">
        <v>0</v>
      </c>
      <c r="F28" s="66">
        <v>0</v>
      </c>
      <c r="L28" s="77"/>
      <c r="M28" s="77"/>
      <c r="N28" s="77"/>
      <c r="O28" s="77"/>
      <c r="P28" s="77"/>
    </row>
    <row r="29" spans="1:16" ht="26.25" x14ac:dyDescent="0.25">
      <c r="A29" s="57" t="s">
        <v>41</v>
      </c>
      <c r="B29" s="68">
        <v>76000</v>
      </c>
      <c r="C29" s="53">
        <v>660000</v>
      </c>
      <c r="D29" s="53">
        <f>SUM(B29:C29)</f>
        <v>736000</v>
      </c>
      <c r="E29" s="66">
        <v>0</v>
      </c>
      <c r="F29" s="66">
        <v>0</v>
      </c>
      <c r="L29" s="60"/>
      <c r="M29" s="61"/>
      <c r="N29" s="62"/>
      <c r="O29" s="62"/>
      <c r="P29" s="77"/>
    </row>
    <row r="30" spans="1:16" x14ac:dyDescent="0.25">
      <c r="A30" s="56" t="s">
        <v>31</v>
      </c>
      <c r="B30" s="68">
        <v>1473000</v>
      </c>
      <c r="C30" s="53">
        <v>0</v>
      </c>
      <c r="D30" s="53">
        <f>SUM(B30:C30)</f>
        <v>1473000</v>
      </c>
      <c r="E30" s="66">
        <v>1473000</v>
      </c>
      <c r="F30" s="66">
        <v>1473000</v>
      </c>
      <c r="I30" s="41"/>
      <c r="L30" s="78"/>
      <c r="M30" s="79"/>
      <c r="N30" s="80"/>
      <c r="O30" s="80"/>
      <c r="P30" s="77"/>
    </row>
    <row r="31" spans="1:16" x14ac:dyDescent="0.25">
      <c r="A31" s="56" t="s">
        <v>34</v>
      </c>
      <c r="B31" s="68">
        <v>18000</v>
      </c>
      <c r="C31" s="53">
        <v>10000</v>
      </c>
      <c r="D31" s="53">
        <f>SUM(B31:C31)</f>
        <v>28000</v>
      </c>
      <c r="E31" s="66">
        <v>0</v>
      </c>
      <c r="F31" s="66">
        <v>0</v>
      </c>
      <c r="L31" s="77"/>
      <c r="M31" s="77"/>
      <c r="N31" s="77"/>
      <c r="O31" s="77"/>
      <c r="P31" s="77"/>
    </row>
    <row r="32" spans="1:16" x14ac:dyDescent="0.25">
      <c r="A32" s="56" t="s">
        <v>28</v>
      </c>
      <c r="B32" s="68">
        <v>1575000</v>
      </c>
      <c r="C32" s="53">
        <v>0</v>
      </c>
      <c r="D32" s="53">
        <f t="shared" ref="D32:D35" si="0">SUM(B32:C32)</f>
        <v>1575000</v>
      </c>
      <c r="E32" s="66">
        <v>0</v>
      </c>
      <c r="F32" s="66">
        <v>0</v>
      </c>
      <c r="I32" s="41"/>
      <c r="L32" s="60"/>
      <c r="M32" s="61"/>
      <c r="N32" s="61"/>
      <c r="O32" s="61"/>
      <c r="P32" s="77"/>
    </row>
    <row r="33" spans="1:17" ht="15.75" thickBot="1" x14ac:dyDescent="0.3">
      <c r="A33" s="56" t="s">
        <v>35</v>
      </c>
      <c r="B33" s="69">
        <v>378000</v>
      </c>
      <c r="C33" s="65">
        <v>200000</v>
      </c>
      <c r="D33" s="65">
        <f t="shared" si="0"/>
        <v>578000</v>
      </c>
      <c r="E33" s="67">
        <v>267000</v>
      </c>
      <c r="F33" s="67">
        <v>267000</v>
      </c>
    </row>
    <row r="34" spans="1:17" x14ac:dyDescent="0.25">
      <c r="A34" s="45" t="s">
        <v>42</v>
      </c>
      <c r="B34" s="64">
        <f>SUM(B27:B33)</f>
        <v>3540000</v>
      </c>
      <c r="C34" s="64">
        <f t="shared" ref="C34:F34" si="1">SUM(C27:C33)</f>
        <v>1000000</v>
      </c>
      <c r="D34" s="64">
        <f t="shared" si="1"/>
        <v>4540000</v>
      </c>
      <c r="E34" s="64">
        <f t="shared" si="1"/>
        <v>1740000</v>
      </c>
      <c r="F34" s="64">
        <f t="shared" si="1"/>
        <v>1740000</v>
      </c>
    </row>
    <row r="35" spans="1:17" x14ac:dyDescent="0.25">
      <c r="A35" s="45" t="s">
        <v>43</v>
      </c>
      <c r="B35" s="54">
        <v>3540000</v>
      </c>
      <c r="C35" s="54">
        <v>1000000</v>
      </c>
      <c r="D35" s="54">
        <f t="shared" si="0"/>
        <v>4540000</v>
      </c>
      <c r="E35" s="55">
        <v>1740000</v>
      </c>
      <c r="F35" s="55">
        <v>1740000</v>
      </c>
    </row>
    <row r="36" spans="1:17" x14ac:dyDescent="0.25">
      <c r="L36" s="86"/>
      <c r="M36" s="86"/>
      <c r="N36" s="141"/>
      <c r="O36" s="135"/>
      <c r="P36" s="135"/>
      <c r="Q36" s="135"/>
    </row>
    <row r="37" spans="1:17" x14ac:dyDescent="0.25">
      <c r="L37" s="86"/>
      <c r="M37" s="86"/>
      <c r="N37" s="141"/>
      <c r="O37" s="135"/>
      <c r="P37" s="135"/>
      <c r="Q37" s="135"/>
    </row>
    <row r="38" spans="1:17" x14ac:dyDescent="0.25">
      <c r="L38" s="70"/>
      <c r="M38" s="70"/>
      <c r="N38" s="73"/>
      <c r="O38" s="74"/>
      <c r="P38" s="74"/>
      <c r="Q38" s="74"/>
    </row>
    <row r="39" spans="1:17" x14ac:dyDescent="0.25">
      <c r="L39" s="136"/>
      <c r="M39" s="136"/>
      <c r="N39" s="75"/>
      <c r="O39" s="74"/>
      <c r="P39" s="74"/>
      <c r="Q39" s="74"/>
    </row>
    <row r="40" spans="1:17" x14ac:dyDescent="0.25">
      <c r="L40" s="136"/>
      <c r="M40" s="136"/>
      <c r="N40" s="75"/>
      <c r="O40" s="74"/>
      <c r="P40" s="74"/>
      <c r="Q40" s="74"/>
    </row>
    <row r="41" spans="1:17" x14ac:dyDescent="0.25">
      <c r="L41" s="136"/>
      <c r="M41" s="136"/>
      <c r="N41" s="85"/>
      <c r="O41" s="74"/>
      <c r="P41" s="74"/>
      <c r="Q41" s="74"/>
    </row>
    <row r="42" spans="1:17" x14ac:dyDescent="0.25">
      <c r="A42" s="141" t="s">
        <v>48</v>
      </c>
      <c r="B42" s="141"/>
      <c r="C42" s="141" t="s">
        <v>49</v>
      </c>
      <c r="D42" s="135">
        <v>2022</v>
      </c>
      <c r="E42" s="135">
        <v>2023</v>
      </c>
      <c r="F42" s="135">
        <v>2024</v>
      </c>
      <c r="L42" s="137"/>
      <c r="M42" s="137"/>
      <c r="N42" s="72"/>
      <c r="O42" s="71"/>
      <c r="P42" s="71"/>
      <c r="Q42" s="71"/>
    </row>
    <row r="43" spans="1:17" x14ac:dyDescent="0.25">
      <c r="A43" s="141"/>
      <c r="B43" s="141"/>
      <c r="C43" s="141"/>
      <c r="D43" s="135"/>
      <c r="E43" s="135"/>
      <c r="F43" s="135"/>
      <c r="L43" s="140"/>
      <c r="M43" s="140"/>
      <c r="N43" s="72"/>
      <c r="O43" s="71"/>
      <c r="P43" s="71"/>
      <c r="Q43" s="71"/>
    </row>
    <row r="44" spans="1:17" x14ac:dyDescent="0.25">
      <c r="A44" s="87" t="s">
        <v>50</v>
      </c>
      <c r="B44" s="87"/>
      <c r="C44" s="90"/>
      <c r="D44" s="91"/>
      <c r="E44" s="91"/>
      <c r="F44" s="91"/>
    </row>
    <row r="45" spans="1:17" x14ac:dyDescent="0.25">
      <c r="A45" s="136" t="s">
        <v>51</v>
      </c>
      <c r="B45" s="136"/>
      <c r="C45" s="92">
        <v>214085.13</v>
      </c>
      <c r="D45" s="91"/>
      <c r="E45" s="91"/>
      <c r="F45" s="91"/>
    </row>
    <row r="46" spans="1:17" x14ac:dyDescent="0.25">
      <c r="A46" s="136" t="s">
        <v>52</v>
      </c>
      <c r="B46" s="136"/>
      <c r="C46" s="92">
        <v>158439.75</v>
      </c>
      <c r="D46" s="91"/>
      <c r="E46" s="91"/>
      <c r="F46" s="91"/>
    </row>
    <row r="47" spans="1:17" x14ac:dyDescent="0.25">
      <c r="A47" s="136" t="s">
        <v>53</v>
      </c>
      <c r="B47" s="136"/>
      <c r="C47" s="93">
        <v>75146.820000000007</v>
      </c>
      <c r="D47" s="91"/>
      <c r="E47" s="91"/>
      <c r="F47" s="91"/>
    </row>
    <row r="48" spans="1:17" x14ac:dyDescent="0.25">
      <c r="A48" s="137"/>
      <c r="B48" s="137"/>
      <c r="C48" s="89">
        <v>447671.7</v>
      </c>
      <c r="D48" s="88"/>
      <c r="E48" s="88"/>
      <c r="F48" s="88"/>
    </row>
    <row r="49" spans="1:6" x14ac:dyDescent="0.25">
      <c r="A49" s="140" t="s">
        <v>54</v>
      </c>
      <c r="B49" s="140"/>
      <c r="C49" s="89">
        <v>74611.95</v>
      </c>
      <c r="D49" s="88">
        <v>0</v>
      </c>
      <c r="E49" s="88">
        <v>0</v>
      </c>
      <c r="F49" s="88">
        <v>0</v>
      </c>
    </row>
  </sheetData>
  <mergeCells count="21">
    <mergeCell ref="J11:K11"/>
    <mergeCell ref="H11:I11"/>
    <mergeCell ref="Q36:Q37"/>
    <mergeCell ref="A49:B49"/>
    <mergeCell ref="A42:B43"/>
    <mergeCell ref="C42:C43"/>
    <mergeCell ref="D42:D43"/>
    <mergeCell ref="E42:E43"/>
    <mergeCell ref="A45:B45"/>
    <mergeCell ref="A46:B46"/>
    <mergeCell ref="A47:B47"/>
    <mergeCell ref="A48:B48"/>
    <mergeCell ref="F42:F43"/>
    <mergeCell ref="L43:M43"/>
    <mergeCell ref="N36:N37"/>
    <mergeCell ref="O36:O37"/>
    <mergeCell ref="P36:P37"/>
    <mergeCell ref="L39:M39"/>
    <mergeCell ref="L40:M40"/>
    <mergeCell ref="L41:M41"/>
    <mergeCell ref="L42:M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PNRR</vt:lpstr>
      <vt:lpstr>CONTEGGI_23_25</vt:lpstr>
      <vt:lpstr>ASS_ULTERIORI</vt:lpstr>
      <vt:lpstr>DIRETTIVE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2022-11-11T09:56:22Z</cp:lastPrinted>
  <dcterms:created xsi:type="dcterms:W3CDTF">2022-07-27T08:13:21Z</dcterms:created>
  <dcterms:modified xsi:type="dcterms:W3CDTF">2023-01-03T09:44:20Z</dcterms:modified>
</cp:coreProperties>
</file>