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\AmmTrasparente\pubblicazione dati\finanziaria\"/>
    </mc:Choice>
  </mc:AlternateContent>
  <bookViews>
    <workbookView xWindow="0" yWindow="0" windowWidth="25200" windowHeight="11160"/>
  </bookViews>
  <sheets>
    <sheet name="variazione_cdc" sheetId="2" r:id="rId1"/>
  </sheets>
  <definedNames>
    <definedName name="_xlnm.Print_Area" localSheetId="0">variazione_cdc!$A$1:$I$281</definedName>
    <definedName name="_xlnm.Print_Titles" localSheetId="0">variazione_cdc!$1:$2</definedName>
  </definedNames>
  <calcPr calcId="162913"/>
</workbook>
</file>

<file path=xl/calcChain.xml><?xml version="1.0" encoding="utf-8"?>
<calcChain xmlns="http://schemas.openxmlformats.org/spreadsheetml/2006/main">
  <c r="F176" i="2" l="1"/>
  <c r="F5" i="2"/>
  <c r="D275" i="2" l="1"/>
  <c r="G159" i="2"/>
  <c r="D155" i="2" l="1"/>
  <c r="E155" i="2"/>
  <c r="C61" i="2"/>
  <c r="D30" i="2"/>
  <c r="C7" i="2"/>
  <c r="D164" i="2" l="1"/>
  <c r="E164" i="2"/>
  <c r="G164" i="2"/>
  <c r="H164" i="2"/>
  <c r="I164" i="2"/>
  <c r="D145" i="2"/>
  <c r="E145" i="2"/>
  <c r="F145" i="2"/>
  <c r="G145" i="2"/>
  <c r="H145" i="2"/>
  <c r="I145" i="2"/>
  <c r="D144" i="2"/>
  <c r="E144" i="2"/>
  <c r="F144" i="2"/>
  <c r="G144" i="2"/>
  <c r="H144" i="2"/>
  <c r="I144" i="2"/>
  <c r="C274" i="2" l="1"/>
  <c r="C141" i="2"/>
  <c r="C16" i="2"/>
  <c r="C19" i="2"/>
  <c r="F169" i="2" l="1"/>
  <c r="F168" i="2"/>
  <c r="F170" i="2" l="1"/>
  <c r="C273" i="2"/>
  <c r="C275" i="2" s="1"/>
  <c r="E275" i="2"/>
  <c r="F275" i="2"/>
  <c r="G275" i="2"/>
  <c r="H275" i="2"/>
  <c r="I275" i="2"/>
  <c r="D184" i="2"/>
  <c r="E169" i="2"/>
  <c r="G169" i="2"/>
  <c r="H169" i="2"/>
  <c r="D169" i="2"/>
  <c r="D160" i="2"/>
  <c r="D130" i="2"/>
  <c r="D118" i="2"/>
  <c r="D67" i="2"/>
  <c r="D58" i="2"/>
  <c r="D38" i="2"/>
  <c r="D26" i="2"/>
  <c r="D11" i="2"/>
  <c r="I182" i="2"/>
  <c r="H182" i="2"/>
  <c r="G182" i="2"/>
  <c r="F182" i="2"/>
  <c r="E182" i="2"/>
  <c r="D182" i="2"/>
  <c r="C181" i="2"/>
  <c r="C180" i="2"/>
  <c r="G89" i="2"/>
  <c r="C90" i="2"/>
  <c r="C40" i="2"/>
  <c r="D262" i="2"/>
  <c r="E262" i="2"/>
  <c r="F262" i="2"/>
  <c r="G262" i="2"/>
  <c r="H262" i="2"/>
  <c r="I262" i="2"/>
  <c r="D176" i="2"/>
  <c r="E176" i="2"/>
  <c r="G176" i="2"/>
  <c r="H176" i="2"/>
  <c r="I176" i="2"/>
  <c r="D143" i="2"/>
  <c r="E143" i="2"/>
  <c r="F143" i="2"/>
  <c r="G143" i="2"/>
  <c r="H143" i="2"/>
  <c r="I143" i="2"/>
  <c r="D140" i="2"/>
  <c r="E140" i="2"/>
  <c r="F140" i="2"/>
  <c r="G140" i="2"/>
  <c r="H140" i="2"/>
  <c r="I140" i="2"/>
  <c r="D137" i="2"/>
  <c r="E137" i="2"/>
  <c r="F137" i="2"/>
  <c r="G137" i="2"/>
  <c r="H137" i="2"/>
  <c r="I137" i="2"/>
  <c r="D134" i="2"/>
  <c r="E134" i="2"/>
  <c r="F134" i="2"/>
  <c r="G134" i="2"/>
  <c r="H134" i="2"/>
  <c r="I134" i="2"/>
  <c r="D128" i="2"/>
  <c r="E128" i="2"/>
  <c r="F128" i="2"/>
  <c r="G128" i="2"/>
  <c r="H128" i="2"/>
  <c r="I128" i="2"/>
  <c r="D125" i="2"/>
  <c r="E125" i="2"/>
  <c r="F125" i="2"/>
  <c r="G125" i="2"/>
  <c r="H125" i="2"/>
  <c r="I125" i="2"/>
  <c r="D122" i="2"/>
  <c r="E122" i="2"/>
  <c r="F122" i="2"/>
  <c r="G122" i="2"/>
  <c r="H122" i="2"/>
  <c r="I122" i="2"/>
  <c r="D116" i="2"/>
  <c r="E116" i="2"/>
  <c r="F116" i="2"/>
  <c r="G116" i="2"/>
  <c r="H116" i="2"/>
  <c r="I116" i="2"/>
  <c r="D113" i="2"/>
  <c r="E113" i="2"/>
  <c r="F113" i="2"/>
  <c r="G113" i="2"/>
  <c r="H113" i="2"/>
  <c r="I113" i="2"/>
  <c r="D110" i="2"/>
  <c r="E110" i="2"/>
  <c r="F110" i="2"/>
  <c r="G110" i="2"/>
  <c r="H110" i="2"/>
  <c r="I110" i="2"/>
  <c r="D107" i="2"/>
  <c r="E107" i="2"/>
  <c r="F107" i="2"/>
  <c r="G107" i="2"/>
  <c r="H107" i="2"/>
  <c r="I107" i="2"/>
  <c r="D104" i="2"/>
  <c r="E104" i="2"/>
  <c r="F104" i="2"/>
  <c r="G104" i="2"/>
  <c r="H104" i="2"/>
  <c r="I104" i="2"/>
  <c r="D101" i="2"/>
  <c r="E101" i="2"/>
  <c r="F101" i="2"/>
  <c r="G101" i="2"/>
  <c r="H101" i="2"/>
  <c r="I101" i="2"/>
  <c r="D98" i="2"/>
  <c r="E98" i="2"/>
  <c r="F98" i="2"/>
  <c r="G98" i="2"/>
  <c r="H98" i="2"/>
  <c r="I98" i="2"/>
  <c r="D95" i="2"/>
  <c r="E95" i="2"/>
  <c r="F95" i="2"/>
  <c r="G95" i="2"/>
  <c r="H95" i="2"/>
  <c r="I95" i="2"/>
  <c r="D92" i="2"/>
  <c r="E92" i="2"/>
  <c r="F92" i="2"/>
  <c r="H92" i="2"/>
  <c r="I92" i="2"/>
  <c r="D89" i="2"/>
  <c r="E89" i="2"/>
  <c r="F89" i="2"/>
  <c r="H89" i="2"/>
  <c r="I89" i="2"/>
  <c r="D86" i="2"/>
  <c r="E86" i="2"/>
  <c r="F86" i="2"/>
  <c r="G86" i="2"/>
  <c r="H86" i="2"/>
  <c r="I86" i="2"/>
  <c r="D83" i="2"/>
  <c r="E83" i="2"/>
  <c r="F83" i="2"/>
  <c r="G83" i="2"/>
  <c r="H83" i="2"/>
  <c r="I83" i="2"/>
  <c r="D80" i="2"/>
  <c r="E80" i="2"/>
  <c r="F80" i="2"/>
  <c r="G80" i="2"/>
  <c r="H80" i="2"/>
  <c r="I80" i="2"/>
  <c r="D77" i="2"/>
  <c r="E77" i="2"/>
  <c r="F77" i="2"/>
  <c r="G77" i="2"/>
  <c r="H77" i="2"/>
  <c r="I77" i="2"/>
  <c r="D74" i="2"/>
  <c r="E74" i="2"/>
  <c r="F74" i="2"/>
  <c r="G74" i="2"/>
  <c r="H74" i="2"/>
  <c r="I74" i="2"/>
  <c r="D71" i="2"/>
  <c r="E71" i="2"/>
  <c r="F71" i="2"/>
  <c r="G71" i="2"/>
  <c r="H71" i="2"/>
  <c r="I71" i="2"/>
  <c r="D65" i="2"/>
  <c r="E65" i="2"/>
  <c r="F65" i="2"/>
  <c r="G65" i="2"/>
  <c r="H65" i="2"/>
  <c r="I65" i="2"/>
  <c r="D62" i="2"/>
  <c r="E62" i="2"/>
  <c r="F62" i="2"/>
  <c r="G62" i="2"/>
  <c r="H62" i="2"/>
  <c r="I62" i="2"/>
  <c r="D51" i="2"/>
  <c r="E51" i="2"/>
  <c r="F51" i="2"/>
  <c r="G51" i="2"/>
  <c r="H51" i="2"/>
  <c r="I51" i="2"/>
  <c r="D48" i="2"/>
  <c r="E48" i="2"/>
  <c r="F48" i="2"/>
  <c r="G48" i="2"/>
  <c r="H48" i="2"/>
  <c r="I48" i="2"/>
  <c r="E45" i="2"/>
  <c r="F45" i="2"/>
  <c r="G45" i="2"/>
  <c r="H45" i="2"/>
  <c r="I45" i="2"/>
  <c r="D42" i="2"/>
  <c r="E42" i="2"/>
  <c r="F42" i="2"/>
  <c r="G42" i="2"/>
  <c r="H42" i="2"/>
  <c r="I42" i="2"/>
  <c r="I33" i="2"/>
  <c r="D33" i="2"/>
  <c r="E33" i="2"/>
  <c r="F33" i="2"/>
  <c r="G33" i="2"/>
  <c r="H33" i="2"/>
  <c r="E30" i="2"/>
  <c r="F30" i="2"/>
  <c r="G30" i="2"/>
  <c r="H30" i="2"/>
  <c r="I30" i="2"/>
  <c r="D24" i="2"/>
  <c r="E24" i="2"/>
  <c r="F24" i="2"/>
  <c r="G24" i="2"/>
  <c r="H24" i="2"/>
  <c r="I24" i="2"/>
  <c r="D21" i="2"/>
  <c r="E21" i="2"/>
  <c r="F21" i="2"/>
  <c r="G21" i="2"/>
  <c r="H21" i="2"/>
  <c r="I21" i="2"/>
  <c r="D18" i="2"/>
  <c r="E18" i="2"/>
  <c r="F18" i="2"/>
  <c r="G18" i="2"/>
  <c r="H18" i="2"/>
  <c r="I18" i="2"/>
  <c r="D15" i="2"/>
  <c r="E15" i="2"/>
  <c r="F15" i="2"/>
  <c r="G15" i="2"/>
  <c r="H15" i="2"/>
  <c r="I15" i="2"/>
  <c r="D9" i="2"/>
  <c r="E9" i="2"/>
  <c r="F9" i="2"/>
  <c r="G9" i="2"/>
  <c r="H9" i="2"/>
  <c r="I9" i="2"/>
  <c r="C73" i="2"/>
  <c r="C267" i="2"/>
  <c r="C266" i="2"/>
  <c r="C264" i="2"/>
  <c r="C261" i="2"/>
  <c r="C258" i="2"/>
  <c r="C257" i="2"/>
  <c r="C252" i="2"/>
  <c r="C251" i="2"/>
  <c r="C249" i="2"/>
  <c r="C248" i="2"/>
  <c r="C246" i="2"/>
  <c r="C245" i="2"/>
  <c r="C243" i="2"/>
  <c r="C242" i="2"/>
  <c r="C234" i="2"/>
  <c r="C233" i="2"/>
  <c r="C231" i="2"/>
  <c r="C230" i="2"/>
  <c r="C222" i="2"/>
  <c r="C221" i="2"/>
  <c r="C219" i="2"/>
  <c r="C218" i="2"/>
  <c r="C216" i="2"/>
  <c r="C215" i="2"/>
  <c r="C210" i="2"/>
  <c r="C209" i="2"/>
  <c r="C193" i="2"/>
  <c r="C192" i="2"/>
  <c r="C190" i="2"/>
  <c r="C189" i="2"/>
  <c r="C187" i="2"/>
  <c r="C186" i="2"/>
  <c r="C178" i="2"/>
  <c r="C177" i="2"/>
  <c r="C175" i="2"/>
  <c r="C174" i="2"/>
  <c r="C172" i="2"/>
  <c r="C171" i="2"/>
  <c r="C166" i="2"/>
  <c r="C165" i="2"/>
  <c r="C163" i="2"/>
  <c r="C162" i="2"/>
  <c r="C157" i="2"/>
  <c r="C156" i="2"/>
  <c r="C154" i="2"/>
  <c r="C153" i="2"/>
  <c r="C151" i="2"/>
  <c r="C150" i="2"/>
  <c r="C148" i="2"/>
  <c r="C147" i="2"/>
  <c r="C142" i="2"/>
  <c r="C139" i="2"/>
  <c r="C138" i="2"/>
  <c r="C136" i="2"/>
  <c r="C135" i="2"/>
  <c r="C133" i="2"/>
  <c r="C132" i="2"/>
  <c r="C127" i="2"/>
  <c r="C126" i="2"/>
  <c r="C124" i="2"/>
  <c r="C123" i="2"/>
  <c r="C121" i="2"/>
  <c r="C120" i="2"/>
  <c r="C115" i="2"/>
  <c r="C114" i="2"/>
  <c r="C112" i="2"/>
  <c r="C111" i="2"/>
  <c r="C109" i="2"/>
  <c r="C108" i="2"/>
  <c r="C106" i="2"/>
  <c r="C105" i="2"/>
  <c r="C103" i="2"/>
  <c r="C102" i="2"/>
  <c r="C100" i="2"/>
  <c r="C99" i="2"/>
  <c r="C97" i="2"/>
  <c r="C96" i="2"/>
  <c r="C94" i="2"/>
  <c r="C93" i="2"/>
  <c r="C91" i="2"/>
  <c r="C88" i="2"/>
  <c r="C87" i="2"/>
  <c r="C85" i="2"/>
  <c r="C84" i="2"/>
  <c r="C82" i="2"/>
  <c r="C81" i="2"/>
  <c r="C79" i="2"/>
  <c r="C78" i="2"/>
  <c r="C76" i="2"/>
  <c r="C75" i="2"/>
  <c r="C72" i="2"/>
  <c r="C70" i="2"/>
  <c r="C69" i="2"/>
  <c r="C64" i="2"/>
  <c r="C63" i="2"/>
  <c r="C60" i="2"/>
  <c r="C50" i="2"/>
  <c r="C49" i="2"/>
  <c r="C47" i="2"/>
  <c r="C46" i="2"/>
  <c r="C44" i="2"/>
  <c r="C43" i="2"/>
  <c r="C41" i="2"/>
  <c r="C35" i="2"/>
  <c r="C34" i="2"/>
  <c r="C32" i="2"/>
  <c r="C31" i="2"/>
  <c r="C29" i="2"/>
  <c r="C28" i="2"/>
  <c r="C23" i="2"/>
  <c r="C22" i="2"/>
  <c r="C20" i="2"/>
  <c r="C17" i="2"/>
  <c r="C14" i="2"/>
  <c r="C13" i="2"/>
  <c r="C8" i="2"/>
  <c r="G26" i="2"/>
  <c r="C145" i="2" l="1"/>
  <c r="C144" i="2"/>
  <c r="C117" i="2"/>
  <c r="C169" i="2"/>
  <c r="C10" i="2"/>
  <c r="C168" i="2"/>
  <c r="C62" i="2"/>
  <c r="D196" i="2"/>
  <c r="C9" i="2"/>
  <c r="C4" i="2"/>
  <c r="C26" i="2"/>
  <c r="C182" i="2"/>
  <c r="C67" i="2"/>
  <c r="C176" i="2"/>
  <c r="C37" i="2"/>
  <c r="C30" i="2"/>
  <c r="C146" i="2" l="1"/>
  <c r="I247" i="2"/>
  <c r="H247" i="2"/>
  <c r="G247" i="2"/>
  <c r="F247" i="2"/>
  <c r="E247" i="2"/>
  <c r="D247" i="2"/>
  <c r="F26" i="2" l="1"/>
  <c r="H26" i="2"/>
  <c r="I255" i="2"/>
  <c r="H255" i="2"/>
  <c r="G255" i="2"/>
  <c r="F255" i="2"/>
  <c r="E255" i="2"/>
  <c r="D255" i="2"/>
  <c r="C255" i="2"/>
  <c r="I240" i="2"/>
  <c r="H240" i="2"/>
  <c r="G240" i="2"/>
  <c r="F240" i="2"/>
  <c r="E240" i="2"/>
  <c r="D240" i="2"/>
  <c r="C240" i="2"/>
  <c r="I228" i="2"/>
  <c r="I225" i="2" s="1"/>
  <c r="H228" i="2"/>
  <c r="H225" i="2" s="1"/>
  <c r="G228" i="2"/>
  <c r="G225" i="2" s="1"/>
  <c r="F228" i="2"/>
  <c r="F225" i="2" s="1"/>
  <c r="E228" i="2"/>
  <c r="E225" i="2" s="1"/>
  <c r="D228" i="2"/>
  <c r="D225" i="2" s="1"/>
  <c r="C228" i="2"/>
  <c r="C225" i="2" s="1"/>
  <c r="I207" i="2"/>
  <c r="H207" i="2"/>
  <c r="G207" i="2"/>
  <c r="F207" i="2"/>
  <c r="E207" i="2"/>
  <c r="D207" i="2"/>
  <c r="I213" i="2"/>
  <c r="H213" i="2"/>
  <c r="G213" i="2"/>
  <c r="F213" i="2"/>
  <c r="E213" i="2"/>
  <c r="D213" i="2"/>
  <c r="C213" i="2"/>
  <c r="C207" i="2"/>
  <c r="I184" i="2"/>
  <c r="H184" i="2"/>
  <c r="G184" i="2"/>
  <c r="F184" i="2"/>
  <c r="E184" i="2"/>
  <c r="C184" i="2"/>
  <c r="I169" i="2"/>
  <c r="I160" i="2"/>
  <c r="H160" i="2"/>
  <c r="G160" i="2"/>
  <c r="F160" i="2"/>
  <c r="E160" i="2"/>
  <c r="C160" i="2"/>
  <c r="I130" i="2"/>
  <c r="H130" i="2"/>
  <c r="G130" i="2"/>
  <c r="F130" i="2"/>
  <c r="E130" i="2"/>
  <c r="C130" i="2"/>
  <c r="I118" i="2"/>
  <c r="H118" i="2"/>
  <c r="G118" i="2"/>
  <c r="F118" i="2"/>
  <c r="E118" i="2"/>
  <c r="C118" i="2"/>
  <c r="I67" i="2"/>
  <c r="H67" i="2"/>
  <c r="G67" i="2"/>
  <c r="F67" i="2"/>
  <c r="E67" i="2"/>
  <c r="I58" i="2"/>
  <c r="H58" i="2"/>
  <c r="G58" i="2"/>
  <c r="F58" i="2"/>
  <c r="E58" i="2"/>
  <c r="C58" i="2"/>
  <c r="I38" i="2"/>
  <c r="H38" i="2"/>
  <c r="G38" i="2"/>
  <c r="F38" i="2"/>
  <c r="E38" i="2"/>
  <c r="I26" i="2"/>
  <c r="E26" i="2"/>
  <c r="I11" i="2"/>
  <c r="H11" i="2"/>
  <c r="G11" i="2"/>
  <c r="F11" i="2"/>
  <c r="E11" i="2"/>
  <c r="I5" i="2"/>
  <c r="H5" i="2"/>
  <c r="G5" i="2"/>
  <c r="E5" i="2"/>
  <c r="D5" i="2"/>
  <c r="D53" i="2" s="1"/>
  <c r="C38" i="2"/>
  <c r="C11" i="2"/>
  <c r="C5" i="2"/>
  <c r="G53" i="2" l="1"/>
  <c r="H53" i="2"/>
  <c r="F53" i="2"/>
  <c r="G196" i="2"/>
  <c r="H196" i="2"/>
  <c r="F196" i="2"/>
  <c r="I53" i="2"/>
  <c r="E53" i="2"/>
  <c r="C196" i="2"/>
  <c r="E196" i="2"/>
  <c r="I196" i="2"/>
  <c r="H237" i="2"/>
  <c r="D237" i="2"/>
  <c r="F237" i="2"/>
  <c r="E237" i="2"/>
  <c r="G237" i="2"/>
  <c r="I237" i="2"/>
  <c r="E204" i="2"/>
  <c r="G204" i="2"/>
  <c r="I204" i="2"/>
  <c r="C204" i="2"/>
  <c r="D204" i="2"/>
  <c r="F204" i="2"/>
  <c r="H204" i="2"/>
  <c r="C237" i="2"/>
  <c r="C53" i="2"/>
  <c r="C140" i="2"/>
  <c r="C268" i="2"/>
  <c r="C265" i="2"/>
  <c r="C262" i="2"/>
  <c r="C259" i="2"/>
  <c r="I254" i="2"/>
  <c r="I256" i="2" s="1"/>
  <c r="H254" i="2"/>
  <c r="H256" i="2" s="1"/>
  <c r="G254" i="2"/>
  <c r="G256" i="2" s="1"/>
  <c r="F254" i="2"/>
  <c r="F256" i="2" s="1"/>
  <c r="E254" i="2"/>
  <c r="E256" i="2" s="1"/>
  <c r="D254" i="2"/>
  <c r="D256" i="2" s="1"/>
  <c r="C254" i="2"/>
  <c r="C256" i="2" s="1"/>
  <c r="C253" i="2"/>
  <c r="C250" i="2"/>
  <c r="C247" i="2"/>
  <c r="C244" i="2"/>
  <c r="I239" i="2"/>
  <c r="I241" i="2" s="1"/>
  <c r="H239" i="2"/>
  <c r="H241" i="2" s="1"/>
  <c r="G239" i="2"/>
  <c r="G241" i="2" s="1"/>
  <c r="F239" i="2"/>
  <c r="F241" i="2" s="1"/>
  <c r="E239" i="2"/>
  <c r="E241" i="2" s="1"/>
  <c r="D239" i="2"/>
  <c r="D241" i="2" s="1"/>
  <c r="C239" i="2"/>
  <c r="C241" i="2" s="1"/>
  <c r="I223" i="2"/>
  <c r="H223" i="2"/>
  <c r="G223" i="2"/>
  <c r="F223" i="2"/>
  <c r="E223" i="2"/>
  <c r="D223" i="2"/>
  <c r="C223" i="2"/>
  <c r="I220" i="2"/>
  <c r="H220" i="2"/>
  <c r="G220" i="2"/>
  <c r="F220" i="2"/>
  <c r="E220" i="2"/>
  <c r="D220" i="2"/>
  <c r="C220" i="2"/>
  <c r="I217" i="2"/>
  <c r="H217" i="2"/>
  <c r="G217" i="2"/>
  <c r="F217" i="2"/>
  <c r="E217" i="2"/>
  <c r="D217" i="2"/>
  <c r="C217" i="2"/>
  <c r="I211" i="2"/>
  <c r="H211" i="2"/>
  <c r="G211" i="2"/>
  <c r="F211" i="2"/>
  <c r="E211" i="2"/>
  <c r="D211" i="2"/>
  <c r="C211" i="2"/>
  <c r="I235" i="2"/>
  <c r="C235" i="2"/>
  <c r="I232" i="2"/>
  <c r="C232" i="2"/>
  <c r="I212" i="2"/>
  <c r="I214" i="2" s="1"/>
  <c r="H212" i="2"/>
  <c r="H214" i="2" s="1"/>
  <c r="G212" i="2"/>
  <c r="G214" i="2" s="1"/>
  <c r="F212" i="2"/>
  <c r="F214" i="2" s="1"/>
  <c r="E212" i="2"/>
  <c r="E214" i="2" s="1"/>
  <c r="D212" i="2"/>
  <c r="D214" i="2" s="1"/>
  <c r="C212" i="2"/>
  <c r="C214" i="2" s="1"/>
  <c r="I183" i="2"/>
  <c r="H183" i="2"/>
  <c r="G183" i="2"/>
  <c r="F183" i="2"/>
  <c r="E183" i="2"/>
  <c r="D183" i="2"/>
  <c r="C183" i="2"/>
  <c r="I159" i="2"/>
  <c r="H159" i="2"/>
  <c r="F159" i="2"/>
  <c r="E159" i="2"/>
  <c r="D159" i="2"/>
  <c r="C159" i="2"/>
  <c r="I129" i="2"/>
  <c r="H129" i="2"/>
  <c r="G129" i="2"/>
  <c r="F129" i="2"/>
  <c r="E129" i="2"/>
  <c r="D129" i="2"/>
  <c r="C129" i="2"/>
  <c r="I117" i="2"/>
  <c r="H117" i="2"/>
  <c r="G117" i="2"/>
  <c r="F117" i="2"/>
  <c r="E117" i="2"/>
  <c r="D117" i="2"/>
  <c r="I66" i="2"/>
  <c r="H66" i="2"/>
  <c r="G66" i="2"/>
  <c r="F66" i="2"/>
  <c r="E66" i="2"/>
  <c r="D66" i="2"/>
  <c r="C66" i="2"/>
  <c r="C68" i="2" s="1"/>
  <c r="I57" i="2"/>
  <c r="H57" i="2"/>
  <c r="G57" i="2"/>
  <c r="F57" i="2"/>
  <c r="E57" i="2"/>
  <c r="D57" i="2"/>
  <c r="C57" i="2"/>
  <c r="I194" i="2"/>
  <c r="H194" i="2"/>
  <c r="G194" i="2"/>
  <c r="F194" i="2"/>
  <c r="E194" i="2"/>
  <c r="D194" i="2"/>
  <c r="C194" i="2"/>
  <c r="I191" i="2"/>
  <c r="H191" i="2"/>
  <c r="G191" i="2"/>
  <c r="F191" i="2"/>
  <c r="E191" i="2"/>
  <c r="D191" i="2"/>
  <c r="C191" i="2"/>
  <c r="I188" i="2"/>
  <c r="H188" i="2"/>
  <c r="G188" i="2"/>
  <c r="F188" i="2"/>
  <c r="E188" i="2"/>
  <c r="D188" i="2"/>
  <c r="C188" i="2"/>
  <c r="I179" i="2"/>
  <c r="H179" i="2"/>
  <c r="G179" i="2"/>
  <c r="F179" i="2"/>
  <c r="E179" i="2"/>
  <c r="D179" i="2"/>
  <c r="C179" i="2"/>
  <c r="I173" i="2"/>
  <c r="H173" i="2"/>
  <c r="G173" i="2"/>
  <c r="F173" i="2"/>
  <c r="E173" i="2"/>
  <c r="D173" i="2"/>
  <c r="C173" i="2"/>
  <c r="I167" i="2"/>
  <c r="H167" i="2"/>
  <c r="G167" i="2"/>
  <c r="F167" i="2"/>
  <c r="E167" i="2"/>
  <c r="D167" i="2"/>
  <c r="C167" i="2"/>
  <c r="F164" i="2"/>
  <c r="C164" i="2"/>
  <c r="H158" i="2"/>
  <c r="G158" i="2"/>
  <c r="F158" i="2"/>
  <c r="E158" i="2"/>
  <c r="D158" i="2"/>
  <c r="C158" i="2"/>
  <c r="I155" i="2"/>
  <c r="H155" i="2"/>
  <c r="G155" i="2"/>
  <c r="F155" i="2"/>
  <c r="C155" i="2"/>
  <c r="I152" i="2"/>
  <c r="H152" i="2"/>
  <c r="G152" i="2"/>
  <c r="F152" i="2"/>
  <c r="E152" i="2"/>
  <c r="D152" i="2"/>
  <c r="C152" i="2"/>
  <c r="I149" i="2"/>
  <c r="H149" i="2"/>
  <c r="G149" i="2"/>
  <c r="F149" i="2"/>
  <c r="E149" i="2"/>
  <c r="D149" i="2"/>
  <c r="C149" i="2"/>
  <c r="C143" i="2"/>
  <c r="C137" i="2"/>
  <c r="C134" i="2"/>
  <c r="C128" i="2"/>
  <c r="C125" i="2"/>
  <c r="C122" i="2"/>
  <c r="C116" i="2"/>
  <c r="C113" i="2"/>
  <c r="C110" i="2"/>
  <c r="C107" i="2"/>
  <c r="C104" i="2"/>
  <c r="C101" i="2"/>
  <c r="C98" i="2"/>
  <c r="C95" i="2"/>
  <c r="C92" i="2"/>
  <c r="C89" i="2"/>
  <c r="C86" i="2"/>
  <c r="C83" i="2"/>
  <c r="C80" i="2"/>
  <c r="C77" i="2"/>
  <c r="C74" i="2"/>
  <c r="C71" i="2"/>
  <c r="C65" i="2"/>
  <c r="I36" i="2"/>
  <c r="H36" i="2"/>
  <c r="G36" i="2"/>
  <c r="F36" i="2"/>
  <c r="E36" i="2"/>
  <c r="D36" i="2"/>
  <c r="I37" i="2"/>
  <c r="I39" i="2" s="1"/>
  <c r="H37" i="2"/>
  <c r="H39" i="2" s="1"/>
  <c r="G37" i="2"/>
  <c r="G39" i="2" s="1"/>
  <c r="F37" i="2"/>
  <c r="F39" i="2" s="1"/>
  <c r="E37" i="2"/>
  <c r="E39" i="2" s="1"/>
  <c r="D37" i="2"/>
  <c r="D39" i="2" s="1"/>
  <c r="I10" i="2"/>
  <c r="I12" i="2" s="1"/>
  <c r="H10" i="2"/>
  <c r="H12" i="2" s="1"/>
  <c r="G10" i="2"/>
  <c r="G12" i="2" s="1"/>
  <c r="F10" i="2"/>
  <c r="F12" i="2" s="1"/>
  <c r="E10" i="2"/>
  <c r="E12" i="2" s="1"/>
  <c r="D10" i="2"/>
  <c r="D12" i="2" s="1"/>
  <c r="C15" i="2"/>
  <c r="C170" i="2" l="1"/>
  <c r="C195" i="2"/>
  <c r="G200" i="2"/>
  <c r="C200" i="2"/>
  <c r="E270" i="2"/>
  <c r="E278" i="2" s="1"/>
  <c r="D200" i="2"/>
  <c r="F270" i="2"/>
  <c r="F278" i="2" s="1"/>
  <c r="H200" i="2"/>
  <c r="I200" i="2"/>
  <c r="C270" i="2"/>
  <c r="C278" i="2" s="1"/>
  <c r="D270" i="2"/>
  <c r="D278" i="2" s="1"/>
  <c r="E200" i="2"/>
  <c r="H270" i="2"/>
  <c r="H278" i="2" s="1"/>
  <c r="G278" i="2"/>
  <c r="I270" i="2"/>
  <c r="I278" i="2" s="1"/>
  <c r="C12" i="2"/>
  <c r="C197" i="2" l="1"/>
  <c r="C199" i="2"/>
  <c r="C51" i="2"/>
  <c r="C48" i="2"/>
  <c r="C45" i="2"/>
  <c r="C42" i="2"/>
  <c r="C36" i="2"/>
  <c r="C33" i="2"/>
  <c r="C24" i="2"/>
  <c r="C21" i="2"/>
  <c r="C18" i="2"/>
  <c r="I168" i="2" l="1"/>
  <c r="I170" i="2" s="1"/>
  <c r="I25" i="2"/>
  <c r="I27" i="2" s="1"/>
  <c r="H25" i="2"/>
  <c r="H27" i="2" s="1"/>
  <c r="G25" i="2"/>
  <c r="G27" i="2" s="1"/>
  <c r="F25" i="2"/>
  <c r="F27" i="2" s="1"/>
  <c r="D168" i="2" l="1"/>
  <c r="D170" i="2" s="1"/>
  <c r="G168" i="2"/>
  <c r="G170" i="2" s="1"/>
  <c r="E168" i="2"/>
  <c r="E170" i="2" s="1"/>
  <c r="H168" i="2"/>
  <c r="H170" i="2" s="1"/>
  <c r="C25" i="2"/>
  <c r="C52" i="2" s="1"/>
  <c r="C185" i="2"/>
  <c r="C161" i="2"/>
  <c r="C131" i="2"/>
  <c r="C119" i="2"/>
  <c r="C59" i="2"/>
  <c r="C39" i="2"/>
  <c r="C6" i="2"/>
  <c r="E25" i="2" l="1"/>
  <c r="E27" i="2" s="1"/>
  <c r="C27" i="2"/>
  <c r="C54" i="2"/>
  <c r="H236" i="2"/>
  <c r="G236" i="2"/>
  <c r="F236" i="2"/>
  <c r="E236" i="2"/>
  <c r="D236" i="2"/>
  <c r="I236" i="2"/>
  <c r="I238" i="2" s="1"/>
  <c r="I227" i="2"/>
  <c r="I229" i="2" s="1"/>
  <c r="I224" i="2"/>
  <c r="I226" i="2" s="1"/>
  <c r="I206" i="2"/>
  <c r="I208" i="2" s="1"/>
  <c r="H206" i="2"/>
  <c r="H208" i="2" s="1"/>
  <c r="G206" i="2"/>
  <c r="G208" i="2" s="1"/>
  <c r="F206" i="2"/>
  <c r="F208" i="2" s="1"/>
  <c r="E206" i="2"/>
  <c r="D206" i="2"/>
  <c r="D208" i="2" s="1"/>
  <c r="H203" i="2"/>
  <c r="H205" i="2" s="1"/>
  <c r="G203" i="2"/>
  <c r="G205" i="2" s="1"/>
  <c r="C224" i="2"/>
  <c r="C226" i="2" s="1"/>
  <c r="C227" i="2"/>
  <c r="C229" i="2" s="1"/>
  <c r="C206" i="2"/>
  <c r="I185" i="2"/>
  <c r="H185" i="2"/>
  <c r="G185" i="2"/>
  <c r="F185" i="2"/>
  <c r="E185" i="2"/>
  <c r="D185" i="2"/>
  <c r="I161" i="2"/>
  <c r="H161" i="2"/>
  <c r="G161" i="2"/>
  <c r="F161" i="2"/>
  <c r="E161" i="2"/>
  <c r="D161" i="2"/>
  <c r="I146" i="2"/>
  <c r="H146" i="2"/>
  <c r="G146" i="2"/>
  <c r="F146" i="2"/>
  <c r="E146" i="2"/>
  <c r="D146" i="2"/>
  <c r="I131" i="2"/>
  <c r="H131" i="2"/>
  <c r="G131" i="2"/>
  <c r="F131" i="2"/>
  <c r="E131" i="2"/>
  <c r="D131" i="2"/>
  <c r="I119" i="2"/>
  <c r="H119" i="2"/>
  <c r="G119" i="2"/>
  <c r="F119" i="2"/>
  <c r="E119" i="2"/>
  <c r="D119" i="2"/>
  <c r="I68" i="2"/>
  <c r="H68" i="2"/>
  <c r="G68" i="2"/>
  <c r="F68" i="2"/>
  <c r="E68" i="2"/>
  <c r="D68" i="2"/>
  <c r="I59" i="2"/>
  <c r="H59" i="2"/>
  <c r="G59" i="2"/>
  <c r="E59" i="2"/>
  <c r="D59" i="2"/>
  <c r="I4" i="2"/>
  <c r="H4" i="2"/>
  <c r="G4" i="2"/>
  <c r="F4" i="2"/>
  <c r="E4" i="2"/>
  <c r="D4" i="2"/>
  <c r="F6" i="2" l="1"/>
  <c r="F52" i="2"/>
  <c r="F54" i="2" s="1"/>
  <c r="I6" i="2"/>
  <c r="I52" i="2"/>
  <c r="G6" i="2"/>
  <c r="G52" i="2"/>
  <c r="E6" i="2"/>
  <c r="E52" i="2"/>
  <c r="D6" i="2"/>
  <c r="H6" i="2"/>
  <c r="H52" i="2"/>
  <c r="C208" i="2"/>
  <c r="C203" i="2"/>
  <c r="C205" i="2" s="1"/>
  <c r="I203" i="2"/>
  <c r="I205" i="2" s="1"/>
  <c r="C269" i="2"/>
  <c r="E203" i="2"/>
  <c r="E205" i="2" s="1"/>
  <c r="E208" i="2"/>
  <c r="E238" i="2"/>
  <c r="G238" i="2"/>
  <c r="D238" i="2"/>
  <c r="F238" i="2"/>
  <c r="H238" i="2"/>
  <c r="F195" i="2"/>
  <c r="F59" i="2"/>
  <c r="D203" i="2"/>
  <c r="D205" i="2" s="1"/>
  <c r="F203" i="2"/>
  <c r="F205" i="2" s="1"/>
  <c r="H195" i="2"/>
  <c r="H197" i="2" s="1"/>
  <c r="D195" i="2"/>
  <c r="D197" i="2" s="1"/>
  <c r="E195" i="2"/>
  <c r="E197" i="2" s="1"/>
  <c r="I195" i="2"/>
  <c r="I197" i="2" s="1"/>
  <c r="G195" i="2"/>
  <c r="G197" i="2" s="1"/>
  <c r="C236" i="2"/>
  <c r="C238" i="2" s="1"/>
  <c r="C201" i="2" l="1"/>
  <c r="H54" i="2"/>
  <c r="H199" i="2"/>
  <c r="H201" i="2" s="1"/>
  <c r="E199" i="2"/>
  <c r="E201" i="2" s="1"/>
  <c r="E54" i="2"/>
  <c r="I199" i="2"/>
  <c r="I54" i="2"/>
  <c r="G54" i="2"/>
  <c r="G199" i="2"/>
  <c r="G201" i="2" s="1"/>
  <c r="F201" i="2"/>
  <c r="F197" i="2"/>
  <c r="H235" i="2"/>
  <c r="F235" i="2"/>
  <c r="D235" i="2"/>
  <c r="G235" i="2"/>
  <c r="E235" i="2"/>
  <c r="C277" i="2" l="1"/>
  <c r="C279" i="2" s="1"/>
  <c r="C271" i="2"/>
  <c r="I269" i="2"/>
  <c r="I201" i="2"/>
  <c r="E232" i="2"/>
  <c r="E224" i="2"/>
  <c r="E227" i="2"/>
  <c r="E229" i="2" s="1"/>
  <c r="G232" i="2"/>
  <c r="G224" i="2"/>
  <c r="G227" i="2"/>
  <c r="G229" i="2" s="1"/>
  <c r="D232" i="2"/>
  <c r="D224" i="2"/>
  <c r="D226" i="2" s="1"/>
  <c r="D227" i="2"/>
  <c r="D229" i="2" s="1"/>
  <c r="F232" i="2"/>
  <c r="F224" i="2"/>
  <c r="F227" i="2"/>
  <c r="F229" i="2" s="1"/>
  <c r="H232" i="2"/>
  <c r="H227" i="2"/>
  <c r="H229" i="2" s="1"/>
  <c r="H224" i="2"/>
  <c r="D25" i="2"/>
  <c r="D27" i="2" l="1"/>
  <c r="D52" i="2"/>
  <c r="I277" i="2"/>
  <c r="I279" i="2" s="1"/>
  <c r="I271" i="2"/>
  <c r="E226" i="2"/>
  <c r="E269" i="2"/>
  <c r="H226" i="2"/>
  <c r="H269" i="2"/>
  <c r="F226" i="2"/>
  <c r="F269" i="2"/>
  <c r="G226" i="2"/>
  <c r="D54" i="2" l="1"/>
  <c r="D199" i="2"/>
  <c r="G277" i="2"/>
  <c r="G279" i="2" s="1"/>
  <c r="G271" i="2"/>
  <c r="F277" i="2"/>
  <c r="F279" i="2" s="1"/>
  <c r="F271" i="2"/>
  <c r="H277" i="2"/>
  <c r="H279" i="2" s="1"/>
  <c r="H271" i="2"/>
  <c r="E277" i="2"/>
  <c r="E279" i="2" s="1"/>
  <c r="E271" i="2"/>
  <c r="D201" i="2" l="1"/>
  <c r="D269" i="2"/>
  <c r="D271" i="2" s="1"/>
  <c r="D277" i="2" l="1"/>
  <c r="D279" i="2" s="1"/>
</calcChain>
</file>

<file path=xl/sharedStrings.xml><?xml version="1.0" encoding="utf-8"?>
<sst xmlns="http://schemas.openxmlformats.org/spreadsheetml/2006/main" count="367" uniqueCount="189">
  <si>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</si>
  <si>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</si>
  <si>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</si>
  <si>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</si>
  <si>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</si>
  <si>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</si>
  <si>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</si>
  <si>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</si>
  <si>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</si>
  <si>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</si>
  <si>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</si>
  <si>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</si>
  <si>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</si>
  <si>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</si>
  <si>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</si>
  <si>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proventi da rimborsi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</si>
  <si>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</si>
  <si>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</si>
  <si>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</si>
  <si>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</si>
  <si>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</si>
  <si>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</si>
  <si>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</si>
  <si>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</si>
  <si>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</si>
  <si>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</si>
  <si>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</si>
  <si>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</si>
  <si>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</si>
  <si>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</si>
  <si>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</si>
  <si>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</si>
  <si>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</si>
  <si>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</si>
  <si>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</si>
  <si>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</si>
  <si>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</si>
  <si>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</si>
  <si>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</si>
  <si>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</si>
  <si>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</si>
  <si>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</si>
  <si>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</si>
  <si>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</si>
  <si>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</si>
  <si>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</si>
  <si>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</si>
  <si>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</si>
  <si>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</si>
  <si>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</si>
  <si>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</si>
  <si>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</si>
  <si>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</si>
  <si>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</si>
  <si>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</si>
  <si>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</si>
  <si>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</si>
  <si>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</si>
  <si>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</si>
  <si>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</si>
  <si>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</si>
  <si>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</si>
  <si>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</si>
  <si>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</si>
  <si>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</si>
  <si>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</si>
  <si>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</si>
  <si>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</si>
  <si>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</si>
  <si>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</si>
  <si>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</si>
  <si>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</si>
  <si>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</si>
  <si>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</si>
  <si>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</si>
  <si>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</si>
  <si>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</si>
  <si>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</si>
  <si>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</si>
  <si>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</si>
  <si>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</si>
  <si>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</si>
  <si>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</si>
  <si>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</si>
  <si>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</si>
  <si>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</si>
  <si>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</si>
  <si>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</si>
  <si>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</si>
  <si>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</si>
  <si>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</si>
  <si>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</si>
  <si>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</si>
  <si>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</si>
  <si>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</si>
  <si>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</si>
  <si>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SERVIZIO ABITATIVO</t>
  </si>
  <si>
    <t>INTERVENTI ECONOMICI</t>
  </si>
  <si>
    <t>INTERVENTI INTEGRATIVI E SERVIZI ACCESSORI</t>
  </si>
  <si>
    <t>SERVIZI GENERALI</t>
  </si>
  <si>
    <t>SERVIZIO RISTORAZIONE</t>
  </si>
  <si>
    <t>PATRIMONIO IMMOBILIARE IN DISPONIBILITA'</t>
  </si>
  <si>
    <t>TOTALE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</si>
  <si>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</si>
  <si>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</si>
  <si>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</si>
  <si>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</si>
  <si>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</si>
  <si>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</si>
  <si>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</si>
  <si>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</si>
  <si>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</si>
  <si>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</si>
  <si>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</si>
  <si>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</si>
  <si>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</si>
  <si>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</si>
  <si>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</si>
  <si>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</si>
  <si>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</si>
  <si>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</si>
  <si>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</si>
  <si>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</si>
  <si>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</si>
  <si>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</si>
  <si>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</si>
  <si>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</si>
  <si>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</si>
  <si>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</si>
  <si>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</si>
  <si>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</si>
  <si>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</si>
  <si>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</si>
  <si>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</si>
  <si>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</si>
  <si>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</si>
  <si>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</si>
  <si>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</si>
  <si>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</si>
  <si>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</si>
  <si>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</si>
  <si>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</si>
  <si>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</si>
  <si>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</si>
  <si>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</si>
  <si>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</si>
  <si>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</si>
  <si>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</si>
  <si>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</si>
  <si>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</si>
  <si>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</si>
  <si>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</si>
  <si>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</si>
  <si>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</si>
  <si>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</si>
  <si>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</si>
  <si>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</si>
  <si>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</si>
  <si>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</si>
  <si>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</si>
  <si>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</si>
  <si>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</si>
  <si>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</si>
  <si>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</si>
  <si>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</si>
  <si>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</si>
  <si>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</si>
  <si>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</si>
  <si>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</si>
  <si>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</si>
  <si>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</si>
  <si>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</si>
  <si>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</si>
  <si>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</si>
  <si>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</si>
  <si>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</si>
  <si>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</si>
  <si>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</si>
  <si>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</si>
  <si>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</si>
  <si>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</si>
  <si>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</si>
  <si>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</si>
  <si>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Var</t>
  </si>
  <si>
    <t>Tot</t>
  </si>
  <si>
    <t>PROVENTI DI NATURA TRIBUTARIA</t>
  </si>
  <si>
    <t>046.004</t>
  </si>
  <si>
    <t>Trasferimenti correnti a studenti da assegnazioni Pat</t>
  </si>
  <si>
    <t>II^ VARIAZIONE AL BUDGET ECONOMICO 2022 PER CENTRO DI RESPONSABILITA'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</si>
</sst>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0" fontId="3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6"/>
  <sheetViews>
    <sheetView tabSelected="1" topLeftCell="B1" zoomScale="115" zoomScaleNormal="115" workbookViewId="0">
      <selection activeCell="B2" sqref="B2"/>
    </sheetView>
  </sheetViews>
  <sheetFormatPr defaultRowHeight="15" x14ac:dyDescent="0.25"/>
  <cols>
    <col min="1" max="1" width="8.28515625" style="1" bestFit="1" customWidth="1"/>
    <col min="2" max="2" width="74.42578125" customWidth="1"/>
    <col min="3" max="9" width="18.7109375" customWidth="1"/>
    <col min="10" max="12" width="18.28515625" style="31" bestFit="1" customWidth="1"/>
  </cols>
  <sheetData>
    <row r="1" spans="1:12" ht="30" customHeight="1" x14ac:dyDescent="0.35">
      <c r="A1" s="35" t="s">
        <v>188</v>
      </c>
      <c r="B1" s="35"/>
      <c r="C1" s="35"/>
      <c r="D1" s="35"/>
      <c r="E1" s="35"/>
      <c r="F1" s="35"/>
      <c r="G1" s="35"/>
      <c r="H1" s="35"/>
      <c r="I1" s="35"/>
    </row>
    <row r="2" spans="1:12" ht="93.75" x14ac:dyDescent="0.25">
      <c r="A2" s="12"/>
      <c r="B2" s="2"/>
      <c r="C2" s="13" t="s">
        <v>102</v>
      </c>
      <c r="D2" s="14" t="s">
        <v>96</v>
      </c>
      <c r="E2" s="14" t="s">
        <v>100</v>
      </c>
      <c r="F2" s="14" t="s">
        <v>97</v>
      </c>
      <c r="G2" s="14" t="s">
        <v>98</v>
      </c>
      <c r="H2" s="14" t="s">
        <v>101</v>
      </c>
      <c r="I2" s="14" t="s">
        <v>99</v>
      </c>
    </row>
    <row r="3" spans="1:12" s="3" customFormat="1" ht="30" customHeight="1" x14ac:dyDescent="0.25">
      <c r="A3" s="8" t="s">
        <v>1</v>
      </c>
      <c r="B3" s="5" t="s">
        <v>2</v>
      </c>
      <c r="C3" s="6"/>
      <c r="D3" s="6"/>
      <c r="E3" s="6"/>
      <c r="F3" s="6"/>
      <c r="G3" s="6"/>
      <c r="H3" s="6"/>
      <c r="I3" s="6"/>
      <c r="J3" s="30"/>
      <c r="K3" s="30"/>
      <c r="L3" s="30"/>
    </row>
    <row r="4" spans="1:12" s="3" customFormat="1" ht="30" customHeight="1" x14ac:dyDescent="0.25">
      <c r="A4" s="15" t="s">
        <v>103</v>
      </c>
      <c r="B4" s="16" t="s">
        <v>185</v>
      </c>
      <c r="C4" s="17">
        <f>SUM(C7)</f>
        <v>2600000</v>
      </c>
      <c r="D4" s="17">
        <f t="shared" ref="D4:I4" si="0">SUM(D7)</f>
        <v>0</v>
      </c>
      <c r="E4" s="17">
        <f t="shared" si="0"/>
        <v>0</v>
      </c>
      <c r="F4" s="17">
        <f t="shared" si="0"/>
        <v>2600000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30"/>
      <c r="K4" s="30"/>
      <c r="L4" s="30"/>
    </row>
    <row r="5" spans="1:12" s="3" customFormat="1" ht="30" customHeight="1" x14ac:dyDescent="0.25">
      <c r="A5" s="15"/>
      <c r="B5" s="25" t="s">
        <v>183</v>
      </c>
      <c r="C5" s="17">
        <f>C8</f>
        <v>88000</v>
      </c>
      <c r="D5" s="17">
        <f t="shared" ref="D5:I5" si="1">D8</f>
        <v>0</v>
      </c>
      <c r="E5" s="17">
        <f t="shared" si="1"/>
        <v>0</v>
      </c>
      <c r="F5" s="17">
        <f t="shared" si="1"/>
        <v>88000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30"/>
      <c r="K5" s="30"/>
      <c r="L5" s="30"/>
    </row>
    <row r="6" spans="1:12" s="3" customFormat="1" ht="30" customHeight="1" x14ac:dyDescent="0.25">
      <c r="A6" s="15"/>
      <c r="B6" s="25" t="s">
        <v>184</v>
      </c>
      <c r="C6" s="17">
        <f>C4+C5</f>
        <v>2688000</v>
      </c>
      <c r="D6" s="17">
        <f t="shared" ref="D6:I6" si="2">D4+D5</f>
        <v>0</v>
      </c>
      <c r="E6" s="17">
        <f t="shared" si="2"/>
        <v>0</v>
      </c>
      <c r="F6" s="17">
        <f t="shared" si="2"/>
        <v>2688000</v>
      </c>
      <c r="G6" s="17">
        <f t="shared" si="2"/>
        <v>0</v>
      </c>
      <c r="H6" s="17">
        <f t="shared" si="2"/>
        <v>0</v>
      </c>
      <c r="I6" s="17">
        <f t="shared" si="2"/>
        <v>0</v>
      </c>
      <c r="J6" s="30"/>
      <c r="K6" s="30"/>
      <c r="L6" s="30"/>
    </row>
    <row r="7" spans="1:12" s="3" customFormat="1" ht="30" customHeight="1" x14ac:dyDescent="0.25">
      <c r="A7" s="7" t="s">
        <v>119</v>
      </c>
      <c r="B7" s="4" t="s">
        <v>0</v>
      </c>
      <c r="C7" s="19">
        <f>SUM(D7:I7)</f>
        <v>2600000</v>
      </c>
      <c r="D7" s="19">
        <v>0</v>
      </c>
      <c r="E7" s="19">
        <v>0</v>
      </c>
      <c r="F7" s="19">
        <v>2600000</v>
      </c>
      <c r="G7" s="19">
        <v>0</v>
      </c>
      <c r="H7" s="19">
        <v>0</v>
      </c>
      <c r="I7" s="19">
        <v>0</v>
      </c>
      <c r="J7" s="30"/>
      <c r="K7" s="30"/>
      <c r="L7" s="30"/>
    </row>
    <row r="8" spans="1:12" s="3" customFormat="1" ht="30" customHeight="1" x14ac:dyDescent="0.25">
      <c r="A8" s="15"/>
      <c r="B8" s="27" t="s">
        <v>183</v>
      </c>
      <c r="C8" s="19">
        <f>SUM(D8:I8)</f>
        <v>88000</v>
      </c>
      <c r="D8" s="19">
        <v>0</v>
      </c>
      <c r="E8" s="19">
        <v>0</v>
      </c>
      <c r="F8" s="19">
        <v>88000</v>
      </c>
      <c r="G8" s="19">
        <v>0</v>
      </c>
      <c r="H8" s="19">
        <v>0</v>
      </c>
      <c r="I8" s="19">
        <v>0</v>
      </c>
      <c r="J8" s="30"/>
      <c r="K8" s="30"/>
      <c r="L8" s="30"/>
    </row>
    <row r="9" spans="1:12" s="3" customFormat="1" ht="30" customHeight="1" x14ac:dyDescent="0.25">
      <c r="A9" s="15"/>
      <c r="B9" s="27" t="s">
        <v>184</v>
      </c>
      <c r="C9" s="19">
        <f>C7+C8</f>
        <v>2688000</v>
      </c>
      <c r="D9" s="19">
        <f t="shared" ref="D9:I9" si="3">D7+D8</f>
        <v>0</v>
      </c>
      <c r="E9" s="19">
        <f t="shared" si="3"/>
        <v>0</v>
      </c>
      <c r="F9" s="19">
        <f t="shared" si="3"/>
        <v>2688000</v>
      </c>
      <c r="G9" s="19">
        <f t="shared" si="3"/>
        <v>0</v>
      </c>
      <c r="H9" s="19">
        <f t="shared" si="3"/>
        <v>0</v>
      </c>
      <c r="I9" s="19">
        <f t="shared" si="3"/>
        <v>0</v>
      </c>
      <c r="J9" s="30"/>
      <c r="K9" s="30"/>
      <c r="L9" s="30"/>
    </row>
    <row r="10" spans="1:12" s="3" customFormat="1" ht="30" customHeight="1" x14ac:dyDescent="0.25">
      <c r="A10" s="15" t="s">
        <v>104</v>
      </c>
      <c r="B10" s="16" t="s">
        <v>3</v>
      </c>
      <c r="C10" s="17">
        <f>SUM(C13+C16+C19+C22)</f>
        <v>2873052</v>
      </c>
      <c r="D10" s="17">
        <f>SUM(D13+D16+D19+D22)</f>
        <v>2801500</v>
      </c>
      <c r="E10" s="17">
        <f t="shared" ref="E10:I10" si="4">SUM(E13+E16+E19+E22)</f>
        <v>52</v>
      </c>
      <c r="F10" s="17">
        <f t="shared" si="4"/>
        <v>0</v>
      </c>
      <c r="G10" s="17">
        <f t="shared" si="4"/>
        <v>1500</v>
      </c>
      <c r="H10" s="17">
        <f t="shared" si="4"/>
        <v>70000</v>
      </c>
      <c r="I10" s="17">
        <f t="shared" si="4"/>
        <v>0</v>
      </c>
      <c r="J10" s="30"/>
      <c r="K10" s="30"/>
      <c r="L10" s="30"/>
    </row>
    <row r="11" spans="1:12" s="3" customFormat="1" ht="30" customHeight="1" x14ac:dyDescent="0.25">
      <c r="A11" s="15"/>
      <c r="B11" s="25" t="s">
        <v>183</v>
      </c>
      <c r="C11" s="17">
        <f>C14+C17+C20+C23</f>
        <v>300000</v>
      </c>
      <c r="D11" s="17">
        <f>D14+D17+D20+D23</f>
        <v>300000</v>
      </c>
      <c r="E11" s="17">
        <f t="shared" ref="E11:I11" si="5">E14+E17+E20+E23</f>
        <v>0</v>
      </c>
      <c r="F11" s="17">
        <f t="shared" si="5"/>
        <v>0</v>
      </c>
      <c r="G11" s="17">
        <f t="shared" si="5"/>
        <v>0</v>
      </c>
      <c r="H11" s="17">
        <f t="shared" si="5"/>
        <v>0</v>
      </c>
      <c r="I11" s="17">
        <f t="shared" si="5"/>
        <v>0</v>
      </c>
      <c r="J11" s="30"/>
      <c r="K11" s="30"/>
      <c r="L11" s="30"/>
    </row>
    <row r="12" spans="1:12" s="3" customFormat="1" ht="30" customHeight="1" x14ac:dyDescent="0.25">
      <c r="A12" s="15"/>
      <c r="B12" s="25" t="s">
        <v>184</v>
      </c>
      <c r="C12" s="17">
        <f>C10+C11</f>
        <v>3173052</v>
      </c>
      <c r="D12" s="17">
        <f t="shared" ref="D12:I12" si="6">D10+D11</f>
        <v>3101500</v>
      </c>
      <c r="E12" s="17">
        <f t="shared" si="6"/>
        <v>52</v>
      </c>
      <c r="F12" s="17">
        <f t="shared" si="6"/>
        <v>0</v>
      </c>
      <c r="G12" s="17">
        <f t="shared" si="6"/>
        <v>1500</v>
      </c>
      <c r="H12" s="17">
        <f t="shared" si="6"/>
        <v>70000</v>
      </c>
      <c r="I12" s="17">
        <f t="shared" si="6"/>
        <v>0</v>
      </c>
      <c r="J12" s="30"/>
      <c r="K12" s="30"/>
      <c r="L12" s="30"/>
    </row>
    <row r="13" spans="1:12" s="3" customFormat="1" ht="30" customHeight="1" x14ac:dyDescent="0.25">
      <c r="A13" s="7" t="s">
        <v>120</v>
      </c>
      <c r="B13" s="4" t="s">
        <v>4</v>
      </c>
      <c r="C13" s="19">
        <f>SUM(D13:I13)</f>
        <v>3000</v>
      </c>
      <c r="D13" s="19">
        <v>1500</v>
      </c>
      <c r="E13" s="19">
        <v>0</v>
      </c>
      <c r="F13" s="19">
        <v>0</v>
      </c>
      <c r="G13" s="19">
        <v>1500</v>
      </c>
      <c r="H13" s="19">
        <v>0</v>
      </c>
      <c r="I13" s="19">
        <v>0</v>
      </c>
      <c r="J13" s="30"/>
      <c r="K13" s="30"/>
      <c r="L13" s="30"/>
    </row>
    <row r="14" spans="1:12" s="3" customFormat="1" ht="30" customHeight="1" x14ac:dyDescent="0.25">
      <c r="A14" s="7"/>
      <c r="B14" s="27" t="s">
        <v>183</v>
      </c>
      <c r="C14" s="19">
        <f>SUM(D14:I14)</f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30"/>
      <c r="K14" s="30"/>
      <c r="L14" s="30"/>
    </row>
    <row r="15" spans="1:12" s="3" customFormat="1" ht="30" customHeight="1" x14ac:dyDescent="0.25">
      <c r="A15" s="15"/>
      <c r="B15" s="27" t="s">
        <v>184</v>
      </c>
      <c r="C15" s="19">
        <f>C13+C14</f>
        <v>3000</v>
      </c>
      <c r="D15" s="19">
        <f t="shared" ref="D15:I15" si="7">D13+D14</f>
        <v>1500</v>
      </c>
      <c r="E15" s="19">
        <f t="shared" si="7"/>
        <v>0</v>
      </c>
      <c r="F15" s="19">
        <f t="shared" si="7"/>
        <v>0</v>
      </c>
      <c r="G15" s="19">
        <f t="shared" si="7"/>
        <v>1500</v>
      </c>
      <c r="H15" s="19">
        <f t="shared" si="7"/>
        <v>0</v>
      </c>
      <c r="I15" s="19">
        <f t="shared" si="7"/>
        <v>0</v>
      </c>
      <c r="J15" s="30"/>
      <c r="K15" s="30"/>
      <c r="L15" s="30"/>
    </row>
    <row r="16" spans="1:12" s="3" customFormat="1" ht="30" customHeight="1" x14ac:dyDescent="0.25">
      <c r="A16" s="7" t="s">
        <v>121</v>
      </c>
      <c r="B16" s="4" t="s">
        <v>5</v>
      </c>
      <c r="C16" s="19">
        <f>SUM(D16:I16)</f>
        <v>2800000</v>
      </c>
      <c r="D16" s="19">
        <v>2800000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30"/>
      <c r="K16" s="30"/>
      <c r="L16" s="30"/>
    </row>
    <row r="17" spans="1:12" s="3" customFormat="1" ht="30" customHeight="1" x14ac:dyDescent="0.25">
      <c r="A17" s="7"/>
      <c r="B17" s="27" t="s">
        <v>183</v>
      </c>
      <c r="C17" s="19">
        <f>SUM(D17:I17)</f>
        <v>300000</v>
      </c>
      <c r="D17" s="19">
        <v>300000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30"/>
      <c r="K17" s="30"/>
      <c r="L17" s="30"/>
    </row>
    <row r="18" spans="1:12" s="3" customFormat="1" ht="30" customHeight="1" x14ac:dyDescent="0.25">
      <c r="A18" s="7"/>
      <c r="B18" s="27" t="s">
        <v>184</v>
      </c>
      <c r="C18" s="19">
        <f>C16+C17</f>
        <v>3100000</v>
      </c>
      <c r="D18" s="19">
        <f t="shared" ref="D18:I18" si="8">D16+D17</f>
        <v>3100000</v>
      </c>
      <c r="E18" s="19">
        <f t="shared" si="8"/>
        <v>0</v>
      </c>
      <c r="F18" s="19">
        <f t="shared" si="8"/>
        <v>0</v>
      </c>
      <c r="G18" s="19">
        <f t="shared" si="8"/>
        <v>0</v>
      </c>
      <c r="H18" s="19">
        <f t="shared" si="8"/>
        <v>0</v>
      </c>
      <c r="I18" s="19">
        <f t="shared" si="8"/>
        <v>0</v>
      </c>
      <c r="J18" s="30"/>
      <c r="K18" s="30"/>
      <c r="L18" s="30"/>
    </row>
    <row r="19" spans="1:12" s="3" customFormat="1" ht="30" customHeight="1" x14ac:dyDescent="0.25">
      <c r="A19" s="7" t="s">
        <v>122</v>
      </c>
      <c r="B19" s="4" t="s">
        <v>6</v>
      </c>
      <c r="C19" s="19">
        <f>SUM(D19:I19)</f>
        <v>70052</v>
      </c>
      <c r="D19" s="19">
        <v>0</v>
      </c>
      <c r="E19" s="19">
        <v>52</v>
      </c>
      <c r="F19" s="19">
        <v>0</v>
      </c>
      <c r="G19" s="19">
        <v>0</v>
      </c>
      <c r="H19" s="19">
        <v>70000</v>
      </c>
      <c r="I19" s="19">
        <v>0</v>
      </c>
      <c r="J19" s="30"/>
      <c r="K19" s="30"/>
      <c r="L19" s="30"/>
    </row>
    <row r="20" spans="1:12" s="3" customFormat="1" ht="30" customHeight="1" x14ac:dyDescent="0.25">
      <c r="A20" s="7"/>
      <c r="B20" s="27" t="s">
        <v>183</v>
      </c>
      <c r="C20" s="19">
        <f>SUM(D20:I20)</f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30"/>
      <c r="K20" s="30"/>
      <c r="L20" s="30"/>
    </row>
    <row r="21" spans="1:12" s="3" customFormat="1" ht="30" customHeight="1" x14ac:dyDescent="0.25">
      <c r="A21" s="7"/>
      <c r="B21" s="27" t="s">
        <v>184</v>
      </c>
      <c r="C21" s="19">
        <f>C19+C20</f>
        <v>70052</v>
      </c>
      <c r="D21" s="19">
        <f t="shared" ref="D21:I21" si="9">D19+D20</f>
        <v>0</v>
      </c>
      <c r="E21" s="19">
        <f t="shared" si="9"/>
        <v>52</v>
      </c>
      <c r="F21" s="19">
        <f t="shared" si="9"/>
        <v>0</v>
      </c>
      <c r="G21" s="19">
        <f t="shared" si="9"/>
        <v>0</v>
      </c>
      <c r="H21" s="19">
        <f t="shared" si="9"/>
        <v>70000</v>
      </c>
      <c r="I21" s="19">
        <f t="shared" si="9"/>
        <v>0</v>
      </c>
      <c r="J21" s="30"/>
      <c r="K21" s="30"/>
      <c r="L21" s="30"/>
    </row>
    <row r="22" spans="1:12" s="3" customFormat="1" ht="30" customHeight="1" x14ac:dyDescent="0.25">
      <c r="A22" s="7" t="s">
        <v>123</v>
      </c>
      <c r="B22" s="4" t="s">
        <v>7</v>
      </c>
      <c r="C22" s="19">
        <f t="shared" ref="C22:C23" si="10">SUM(D22:I22)</f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30"/>
      <c r="K22" s="30"/>
      <c r="L22" s="30"/>
    </row>
    <row r="23" spans="1:12" s="3" customFormat="1" ht="30" customHeight="1" x14ac:dyDescent="0.25">
      <c r="A23" s="7"/>
      <c r="B23" s="27" t="s">
        <v>183</v>
      </c>
      <c r="C23" s="19">
        <f t="shared" si="10"/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30"/>
      <c r="K23" s="30"/>
      <c r="L23" s="30"/>
    </row>
    <row r="24" spans="1:12" s="3" customFormat="1" ht="30" customHeight="1" x14ac:dyDescent="0.25">
      <c r="A24" s="7"/>
      <c r="B24" s="27" t="s">
        <v>184</v>
      </c>
      <c r="C24" s="19">
        <f>C22+C23</f>
        <v>0</v>
      </c>
      <c r="D24" s="19">
        <f t="shared" ref="D24:I24" si="11">D22+D23</f>
        <v>0</v>
      </c>
      <c r="E24" s="19">
        <f t="shared" si="11"/>
        <v>0</v>
      </c>
      <c r="F24" s="19">
        <f t="shared" si="11"/>
        <v>0</v>
      </c>
      <c r="G24" s="19">
        <f t="shared" si="11"/>
        <v>0</v>
      </c>
      <c r="H24" s="19">
        <f t="shared" si="11"/>
        <v>0</v>
      </c>
      <c r="I24" s="19">
        <f t="shared" si="11"/>
        <v>0</v>
      </c>
      <c r="J24" s="30"/>
      <c r="K24" s="30"/>
      <c r="L24" s="30"/>
    </row>
    <row r="25" spans="1:12" s="3" customFormat="1" ht="30" customHeight="1" x14ac:dyDescent="0.25">
      <c r="A25" s="15" t="s">
        <v>105</v>
      </c>
      <c r="B25" s="16" t="s">
        <v>8</v>
      </c>
      <c r="C25" s="17">
        <f t="shared" ref="C25:I26" si="12">C28+C31+C34</f>
        <v>23355432.59</v>
      </c>
      <c r="D25" s="17">
        <f t="shared" si="12"/>
        <v>3195153.66</v>
      </c>
      <c r="E25" s="17">
        <f t="shared" si="12"/>
        <v>1082710</v>
      </c>
      <c r="F25" s="17">
        <f t="shared" si="12"/>
        <v>14310568.93</v>
      </c>
      <c r="G25" s="17">
        <f t="shared" si="12"/>
        <v>2235510</v>
      </c>
      <c r="H25" s="17">
        <f t="shared" si="12"/>
        <v>496010</v>
      </c>
      <c r="I25" s="17">
        <f t="shared" si="12"/>
        <v>2035480</v>
      </c>
      <c r="J25" s="30"/>
      <c r="K25" s="30"/>
      <c r="L25" s="30"/>
    </row>
    <row r="26" spans="1:12" s="3" customFormat="1" ht="30" customHeight="1" x14ac:dyDescent="0.25">
      <c r="A26" s="15"/>
      <c r="B26" s="25" t="s">
        <v>183</v>
      </c>
      <c r="C26" s="17">
        <f>C29+C32+C35</f>
        <v>1058964.26</v>
      </c>
      <c r="D26" s="17">
        <f>D29+D32+D35</f>
        <v>900000</v>
      </c>
      <c r="E26" s="17">
        <f t="shared" si="12"/>
        <v>0</v>
      </c>
      <c r="F26" s="17">
        <f t="shared" si="12"/>
        <v>0</v>
      </c>
      <c r="G26" s="17">
        <f t="shared" si="12"/>
        <v>100000</v>
      </c>
      <c r="H26" s="17">
        <f t="shared" si="12"/>
        <v>0</v>
      </c>
      <c r="I26" s="17">
        <f t="shared" si="12"/>
        <v>58964.26</v>
      </c>
      <c r="J26" s="30"/>
      <c r="K26" s="30"/>
      <c r="L26" s="30"/>
    </row>
    <row r="27" spans="1:12" s="3" customFormat="1" ht="30" customHeight="1" x14ac:dyDescent="0.25">
      <c r="A27" s="15"/>
      <c r="B27" s="25" t="s">
        <v>184</v>
      </c>
      <c r="C27" s="17">
        <f>C25+C26</f>
        <v>24414396.850000001</v>
      </c>
      <c r="D27" s="17">
        <f t="shared" ref="D27:I27" si="13">D25+D26</f>
        <v>4095153.66</v>
      </c>
      <c r="E27" s="17">
        <f t="shared" si="13"/>
        <v>1082710</v>
      </c>
      <c r="F27" s="17">
        <f t="shared" si="13"/>
        <v>14310568.93</v>
      </c>
      <c r="G27" s="17">
        <f t="shared" si="13"/>
        <v>2335510</v>
      </c>
      <c r="H27" s="17">
        <f t="shared" si="13"/>
        <v>496010</v>
      </c>
      <c r="I27" s="17">
        <f t="shared" si="13"/>
        <v>2094444.26</v>
      </c>
      <c r="J27" s="30"/>
      <c r="K27" s="30"/>
      <c r="L27" s="30"/>
    </row>
    <row r="28" spans="1:12" s="3" customFormat="1" ht="30" customHeight="1" x14ac:dyDescent="0.25">
      <c r="A28" s="20" t="s">
        <v>124</v>
      </c>
      <c r="B28" s="21" t="s">
        <v>9</v>
      </c>
      <c r="C28" s="19">
        <f t="shared" ref="C28:C29" si="14">SUM(D28:I28)</f>
        <v>20395432.59</v>
      </c>
      <c r="D28" s="33">
        <v>1840153.66</v>
      </c>
      <c r="E28" s="33">
        <v>887710</v>
      </c>
      <c r="F28" s="33">
        <v>14310568.93</v>
      </c>
      <c r="G28" s="33">
        <v>1130510</v>
      </c>
      <c r="H28" s="33">
        <v>200010</v>
      </c>
      <c r="I28" s="33">
        <v>2026480</v>
      </c>
      <c r="J28" s="30"/>
      <c r="K28" s="30"/>
      <c r="L28" s="30"/>
    </row>
    <row r="29" spans="1:12" s="3" customFormat="1" ht="30" customHeight="1" x14ac:dyDescent="0.25">
      <c r="A29" s="20"/>
      <c r="B29" s="27" t="s">
        <v>183</v>
      </c>
      <c r="C29" s="19">
        <f t="shared" si="14"/>
        <v>1058964.26</v>
      </c>
      <c r="D29" s="33">
        <v>900000</v>
      </c>
      <c r="E29" s="33">
        <v>0</v>
      </c>
      <c r="F29" s="33">
        <v>0</v>
      </c>
      <c r="G29" s="33">
        <v>100000</v>
      </c>
      <c r="H29" s="33">
        <v>0</v>
      </c>
      <c r="I29" s="33">
        <v>58964.26</v>
      </c>
      <c r="J29" s="30"/>
      <c r="K29" s="30"/>
      <c r="L29" s="30"/>
    </row>
    <row r="30" spans="1:12" s="3" customFormat="1" ht="30" customHeight="1" x14ac:dyDescent="0.25">
      <c r="A30" s="20"/>
      <c r="B30" s="27" t="s">
        <v>184</v>
      </c>
      <c r="C30" s="19">
        <f>SUM(C28:C29)</f>
        <v>21454396.850000001</v>
      </c>
      <c r="D30" s="19">
        <f t="shared" ref="D30:I30" si="15">SUM(D28:D29)</f>
        <v>2740153.66</v>
      </c>
      <c r="E30" s="19">
        <f t="shared" si="15"/>
        <v>887710</v>
      </c>
      <c r="F30" s="19">
        <f t="shared" si="15"/>
        <v>14310568.93</v>
      </c>
      <c r="G30" s="19">
        <f t="shared" si="15"/>
        <v>1230510</v>
      </c>
      <c r="H30" s="19">
        <f t="shared" si="15"/>
        <v>200010</v>
      </c>
      <c r="I30" s="19">
        <f t="shared" si="15"/>
        <v>2085444.26</v>
      </c>
      <c r="J30" s="30"/>
      <c r="K30" s="30"/>
      <c r="L30" s="30"/>
    </row>
    <row r="31" spans="1:12" s="3" customFormat="1" ht="30" customHeight="1" x14ac:dyDescent="0.25">
      <c r="A31" s="7" t="s">
        <v>125</v>
      </c>
      <c r="B31" s="4" t="s">
        <v>10</v>
      </c>
      <c r="C31" s="19">
        <f t="shared" ref="C31:C32" si="16">SUM(D31:I31)</f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30"/>
      <c r="K31" s="30"/>
      <c r="L31" s="30"/>
    </row>
    <row r="32" spans="1:12" s="3" customFormat="1" ht="30" customHeight="1" x14ac:dyDescent="0.25">
      <c r="A32" s="7"/>
      <c r="B32" s="27" t="s">
        <v>183</v>
      </c>
      <c r="C32" s="19">
        <f t="shared" si="16"/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30"/>
      <c r="K32" s="30"/>
      <c r="L32" s="30"/>
    </row>
    <row r="33" spans="1:12" s="3" customFormat="1" ht="30" customHeight="1" x14ac:dyDescent="0.25">
      <c r="A33" s="7"/>
      <c r="B33" s="27" t="s">
        <v>184</v>
      </c>
      <c r="C33" s="19">
        <f>C31+C32</f>
        <v>0</v>
      </c>
      <c r="D33" s="19">
        <f t="shared" ref="D33:H33" si="17">D31+D32</f>
        <v>0</v>
      </c>
      <c r="E33" s="19">
        <f t="shared" si="17"/>
        <v>0</v>
      </c>
      <c r="F33" s="19">
        <f t="shared" si="17"/>
        <v>0</v>
      </c>
      <c r="G33" s="19">
        <f t="shared" si="17"/>
        <v>0</v>
      </c>
      <c r="H33" s="19">
        <f t="shared" si="17"/>
        <v>0</v>
      </c>
      <c r="I33" s="19">
        <f t="shared" ref="I33" si="18">I31+I32</f>
        <v>0</v>
      </c>
      <c r="J33" s="30"/>
      <c r="K33" s="30"/>
      <c r="L33" s="30"/>
    </row>
    <row r="34" spans="1:12" s="3" customFormat="1" ht="30" customHeight="1" x14ac:dyDescent="0.25">
      <c r="A34" s="7" t="s">
        <v>126</v>
      </c>
      <c r="B34" s="4" t="s">
        <v>11</v>
      </c>
      <c r="C34" s="19">
        <f t="shared" ref="C34:C35" si="19">SUM(D34:I34)</f>
        <v>2960000</v>
      </c>
      <c r="D34" s="19">
        <v>1355000</v>
      </c>
      <c r="E34" s="19">
        <v>195000</v>
      </c>
      <c r="F34" s="19">
        <v>0</v>
      </c>
      <c r="G34" s="19">
        <v>1105000</v>
      </c>
      <c r="H34" s="19">
        <v>296000</v>
      </c>
      <c r="I34" s="19">
        <v>9000</v>
      </c>
      <c r="J34" s="30"/>
      <c r="K34" s="30"/>
      <c r="L34" s="30"/>
    </row>
    <row r="35" spans="1:12" s="3" customFormat="1" ht="30" customHeight="1" x14ac:dyDescent="0.25">
      <c r="A35" s="7"/>
      <c r="B35" s="27" t="s">
        <v>183</v>
      </c>
      <c r="C35" s="19">
        <f t="shared" si="19"/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30"/>
      <c r="K35" s="30"/>
      <c r="L35" s="30"/>
    </row>
    <row r="36" spans="1:12" s="3" customFormat="1" ht="30" customHeight="1" x14ac:dyDescent="0.25">
      <c r="A36" s="7"/>
      <c r="B36" s="27" t="s">
        <v>184</v>
      </c>
      <c r="C36" s="19">
        <f>C34+C35</f>
        <v>2960000</v>
      </c>
      <c r="D36" s="19">
        <f t="shared" ref="D36:I36" si="20">D34+D35</f>
        <v>1355000</v>
      </c>
      <c r="E36" s="19">
        <f t="shared" si="20"/>
        <v>195000</v>
      </c>
      <c r="F36" s="19">
        <f t="shared" si="20"/>
        <v>0</v>
      </c>
      <c r="G36" s="19">
        <f t="shared" si="20"/>
        <v>1105000</v>
      </c>
      <c r="H36" s="19">
        <f t="shared" si="20"/>
        <v>296000</v>
      </c>
      <c r="I36" s="19">
        <f t="shared" si="20"/>
        <v>9000</v>
      </c>
      <c r="J36" s="30"/>
      <c r="K36" s="30"/>
      <c r="L36" s="30"/>
    </row>
    <row r="37" spans="1:12" s="3" customFormat="1" ht="30" customHeight="1" x14ac:dyDescent="0.25">
      <c r="A37" s="15" t="s">
        <v>106</v>
      </c>
      <c r="B37" s="16" t="s">
        <v>12</v>
      </c>
      <c r="C37" s="17">
        <f>C40+C43+C46+C49</f>
        <v>489948</v>
      </c>
      <c r="D37" s="17">
        <f t="shared" ref="D37:I37" si="21">D40+D43+D46+D49</f>
        <v>39500</v>
      </c>
      <c r="E37" s="17">
        <f t="shared" si="21"/>
        <v>58948</v>
      </c>
      <c r="F37" s="17">
        <f t="shared" si="21"/>
        <v>254000</v>
      </c>
      <c r="G37" s="17">
        <f t="shared" si="21"/>
        <v>12500</v>
      </c>
      <c r="H37" s="17">
        <f t="shared" si="21"/>
        <v>61500</v>
      </c>
      <c r="I37" s="17">
        <f t="shared" si="21"/>
        <v>63500</v>
      </c>
      <c r="J37" s="30"/>
      <c r="K37" s="30"/>
      <c r="L37" s="30"/>
    </row>
    <row r="38" spans="1:12" s="3" customFormat="1" ht="30" customHeight="1" x14ac:dyDescent="0.25">
      <c r="A38" s="15"/>
      <c r="B38" s="25" t="s">
        <v>183</v>
      </c>
      <c r="C38" s="17">
        <f>C41+C44+C47+C50</f>
        <v>42000</v>
      </c>
      <c r="D38" s="17">
        <f>D41+D44+D47+D50</f>
        <v>0</v>
      </c>
      <c r="E38" s="17">
        <f t="shared" ref="E38:I38" si="22">E41+E44+E47+E50</f>
        <v>0</v>
      </c>
      <c r="F38" s="17">
        <f t="shared" si="22"/>
        <v>42000</v>
      </c>
      <c r="G38" s="17">
        <f t="shared" si="22"/>
        <v>0</v>
      </c>
      <c r="H38" s="17">
        <f t="shared" si="22"/>
        <v>0</v>
      </c>
      <c r="I38" s="17">
        <f t="shared" si="22"/>
        <v>0</v>
      </c>
      <c r="J38" s="30"/>
      <c r="K38" s="30"/>
      <c r="L38" s="30"/>
    </row>
    <row r="39" spans="1:12" s="3" customFormat="1" ht="30" customHeight="1" x14ac:dyDescent="0.25">
      <c r="A39" s="15"/>
      <c r="B39" s="25" t="s">
        <v>184</v>
      </c>
      <c r="C39" s="17">
        <f>C37+C38</f>
        <v>531948</v>
      </c>
      <c r="D39" s="17">
        <f t="shared" ref="D39:I39" si="23">D37+D38</f>
        <v>39500</v>
      </c>
      <c r="E39" s="17">
        <f t="shared" si="23"/>
        <v>58948</v>
      </c>
      <c r="F39" s="17">
        <f t="shared" si="23"/>
        <v>296000</v>
      </c>
      <c r="G39" s="17">
        <f t="shared" si="23"/>
        <v>12500</v>
      </c>
      <c r="H39" s="17">
        <f t="shared" si="23"/>
        <v>61500</v>
      </c>
      <c r="I39" s="17">
        <f t="shared" si="23"/>
        <v>63500</v>
      </c>
      <c r="J39" s="30"/>
      <c r="K39" s="30"/>
      <c r="L39" s="30"/>
    </row>
    <row r="40" spans="1:12" s="3" customFormat="1" ht="30" customHeight="1" x14ac:dyDescent="0.25">
      <c r="A40" s="7" t="s">
        <v>127</v>
      </c>
      <c r="B40" s="4" t="s">
        <v>13</v>
      </c>
      <c r="C40" s="19">
        <f>SUM(D40:I40)</f>
        <v>12500</v>
      </c>
      <c r="D40" s="19">
        <v>2500</v>
      </c>
      <c r="E40" s="19">
        <v>0</v>
      </c>
      <c r="F40" s="19">
        <v>0</v>
      </c>
      <c r="G40" s="19">
        <v>8500</v>
      </c>
      <c r="H40" s="19">
        <v>1500</v>
      </c>
      <c r="I40" s="19">
        <v>0</v>
      </c>
      <c r="J40" s="30"/>
      <c r="K40" s="30"/>
      <c r="L40" s="30"/>
    </row>
    <row r="41" spans="1:12" s="3" customFormat="1" ht="30" customHeight="1" x14ac:dyDescent="0.25">
      <c r="A41" s="7"/>
      <c r="B41" s="27" t="s">
        <v>183</v>
      </c>
      <c r="C41" s="19">
        <f t="shared" ref="C41" si="24">SUM(D41:I41)</f>
        <v>0</v>
      </c>
      <c r="D41" s="19"/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30"/>
      <c r="K41" s="30"/>
      <c r="L41" s="30"/>
    </row>
    <row r="42" spans="1:12" s="3" customFormat="1" ht="30" customHeight="1" x14ac:dyDescent="0.25">
      <c r="A42" s="7"/>
      <c r="B42" s="27" t="s">
        <v>184</v>
      </c>
      <c r="C42" s="19">
        <f>C40+C41</f>
        <v>12500</v>
      </c>
      <c r="D42" s="19">
        <f t="shared" ref="D42:I42" si="25">D40+D41</f>
        <v>2500</v>
      </c>
      <c r="E42" s="19">
        <f t="shared" si="25"/>
        <v>0</v>
      </c>
      <c r="F42" s="19">
        <f t="shared" si="25"/>
        <v>0</v>
      </c>
      <c r="G42" s="19">
        <f t="shared" si="25"/>
        <v>8500</v>
      </c>
      <c r="H42" s="19">
        <f t="shared" si="25"/>
        <v>1500</v>
      </c>
      <c r="I42" s="19">
        <f t="shared" si="25"/>
        <v>0</v>
      </c>
      <c r="J42" s="30"/>
      <c r="K42" s="30"/>
      <c r="L42" s="30"/>
    </row>
    <row r="43" spans="1:12" s="3" customFormat="1" ht="30" customHeight="1" x14ac:dyDescent="0.25">
      <c r="A43" s="7" t="s">
        <v>128</v>
      </c>
      <c r="B43" s="4" t="s">
        <v>14</v>
      </c>
      <c r="C43" s="19">
        <f t="shared" ref="C43:C44" si="26">SUM(D43:I43)</f>
        <v>1000</v>
      </c>
      <c r="D43" s="19">
        <v>0</v>
      </c>
      <c r="E43" s="19">
        <v>0</v>
      </c>
      <c r="F43" s="19">
        <v>1000</v>
      </c>
      <c r="G43" s="19">
        <v>0</v>
      </c>
      <c r="H43" s="19">
        <v>0</v>
      </c>
      <c r="I43" s="19">
        <v>0</v>
      </c>
      <c r="J43" s="30"/>
      <c r="K43" s="30"/>
      <c r="L43" s="30"/>
    </row>
    <row r="44" spans="1:12" s="3" customFormat="1" ht="30" customHeight="1" x14ac:dyDescent="0.25">
      <c r="A44" s="7"/>
      <c r="B44" s="27" t="s">
        <v>183</v>
      </c>
      <c r="C44" s="19">
        <f t="shared" si="26"/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30"/>
      <c r="K44" s="30"/>
      <c r="L44" s="30"/>
    </row>
    <row r="45" spans="1:12" s="3" customFormat="1" ht="30" customHeight="1" x14ac:dyDescent="0.25">
      <c r="A45" s="7"/>
      <c r="B45" s="27" t="s">
        <v>184</v>
      </c>
      <c r="C45" s="19">
        <f>C43+C44</f>
        <v>1000</v>
      </c>
      <c r="D45" s="19">
        <v>0</v>
      </c>
      <c r="E45" s="19">
        <f t="shared" ref="E45:I45" si="27">E43+E44</f>
        <v>0</v>
      </c>
      <c r="F45" s="19">
        <f t="shared" si="27"/>
        <v>1000</v>
      </c>
      <c r="G45" s="19">
        <f t="shared" si="27"/>
        <v>0</v>
      </c>
      <c r="H45" s="19">
        <f t="shared" si="27"/>
        <v>0</v>
      </c>
      <c r="I45" s="19">
        <f t="shared" si="27"/>
        <v>0</v>
      </c>
      <c r="J45" s="30"/>
      <c r="K45" s="30"/>
      <c r="L45" s="30"/>
    </row>
    <row r="46" spans="1:12" s="3" customFormat="1" ht="30" customHeight="1" x14ac:dyDescent="0.25">
      <c r="A46" s="7" t="s">
        <v>129</v>
      </c>
      <c r="B46" s="4" t="s">
        <v>15</v>
      </c>
      <c r="C46" s="19">
        <f t="shared" ref="C46:C47" si="28">SUM(D46:I46)</f>
        <v>324448</v>
      </c>
      <c r="D46" s="19">
        <v>12000</v>
      </c>
      <c r="E46" s="19">
        <v>1948</v>
      </c>
      <c r="F46" s="19">
        <v>252000</v>
      </c>
      <c r="G46" s="19">
        <v>0</v>
      </c>
      <c r="H46" s="19">
        <v>0</v>
      </c>
      <c r="I46" s="19">
        <v>58500</v>
      </c>
      <c r="J46" s="30"/>
      <c r="K46" s="30"/>
      <c r="L46" s="30"/>
    </row>
    <row r="47" spans="1:12" s="3" customFormat="1" ht="30" customHeight="1" x14ac:dyDescent="0.25">
      <c r="A47" s="7"/>
      <c r="B47" s="27" t="s">
        <v>183</v>
      </c>
      <c r="C47" s="19">
        <f t="shared" si="28"/>
        <v>42000</v>
      </c>
      <c r="D47" s="19">
        <v>0</v>
      </c>
      <c r="E47" s="19">
        <v>0</v>
      </c>
      <c r="F47" s="19">
        <v>42000</v>
      </c>
      <c r="G47" s="19">
        <v>0</v>
      </c>
      <c r="H47" s="19">
        <v>0</v>
      </c>
      <c r="I47" s="19">
        <v>0</v>
      </c>
      <c r="J47" s="30"/>
      <c r="K47" s="30"/>
      <c r="L47" s="30"/>
    </row>
    <row r="48" spans="1:12" s="3" customFormat="1" ht="30" customHeight="1" x14ac:dyDescent="0.25">
      <c r="A48" s="7"/>
      <c r="B48" s="27" t="s">
        <v>184</v>
      </c>
      <c r="C48" s="19">
        <f>C46+C47</f>
        <v>366448</v>
      </c>
      <c r="D48" s="19">
        <f t="shared" ref="D48:I48" si="29">D46+D47</f>
        <v>12000</v>
      </c>
      <c r="E48" s="19">
        <f t="shared" si="29"/>
        <v>1948</v>
      </c>
      <c r="F48" s="19">
        <f t="shared" si="29"/>
        <v>294000</v>
      </c>
      <c r="G48" s="19">
        <f t="shared" si="29"/>
        <v>0</v>
      </c>
      <c r="H48" s="19">
        <f t="shared" si="29"/>
        <v>0</v>
      </c>
      <c r="I48" s="19">
        <f t="shared" si="29"/>
        <v>58500</v>
      </c>
      <c r="J48" s="30"/>
      <c r="K48" s="30"/>
      <c r="L48" s="30"/>
    </row>
    <row r="49" spans="1:12" s="3" customFormat="1" ht="30" customHeight="1" x14ac:dyDescent="0.25">
      <c r="A49" s="7" t="s">
        <v>130</v>
      </c>
      <c r="B49" s="4" t="s">
        <v>16</v>
      </c>
      <c r="C49" s="19">
        <f t="shared" ref="C49:C50" si="30">SUM(D49:I49)</f>
        <v>152000</v>
      </c>
      <c r="D49" s="19">
        <v>25000</v>
      </c>
      <c r="E49" s="19">
        <v>57000</v>
      </c>
      <c r="F49" s="19">
        <v>1000</v>
      </c>
      <c r="G49" s="19">
        <v>4000</v>
      </c>
      <c r="H49" s="19">
        <v>60000</v>
      </c>
      <c r="I49" s="19">
        <v>5000</v>
      </c>
      <c r="J49" s="30"/>
      <c r="K49" s="30"/>
      <c r="L49" s="30"/>
    </row>
    <row r="50" spans="1:12" s="3" customFormat="1" ht="30" customHeight="1" x14ac:dyDescent="0.25">
      <c r="A50" s="7"/>
      <c r="B50" s="27" t="s">
        <v>183</v>
      </c>
      <c r="C50" s="19">
        <f t="shared" si="30"/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30"/>
      <c r="K50" s="30"/>
      <c r="L50" s="30"/>
    </row>
    <row r="51" spans="1:12" s="3" customFormat="1" ht="30" customHeight="1" x14ac:dyDescent="0.25">
      <c r="A51" s="7"/>
      <c r="B51" s="27" t="s">
        <v>184</v>
      </c>
      <c r="C51" s="19">
        <f>C49+C50</f>
        <v>152000</v>
      </c>
      <c r="D51" s="19">
        <f t="shared" ref="D51:I51" si="31">D49+D50</f>
        <v>25000</v>
      </c>
      <c r="E51" s="19">
        <f t="shared" si="31"/>
        <v>57000</v>
      </c>
      <c r="F51" s="19">
        <f t="shared" si="31"/>
        <v>1000</v>
      </c>
      <c r="G51" s="19">
        <f t="shared" si="31"/>
        <v>4000</v>
      </c>
      <c r="H51" s="19">
        <f t="shared" si="31"/>
        <v>60000</v>
      </c>
      <c r="I51" s="19">
        <f t="shared" si="31"/>
        <v>5000</v>
      </c>
      <c r="J51" s="30"/>
      <c r="K51" s="30"/>
      <c r="L51" s="30"/>
    </row>
    <row r="52" spans="1:12" s="3" customFormat="1" ht="30" customHeight="1" x14ac:dyDescent="0.25">
      <c r="A52" s="22"/>
      <c r="B52" s="5" t="s">
        <v>17</v>
      </c>
      <c r="C52" s="6">
        <f>C4+C10+C25+C37</f>
        <v>29318432.59</v>
      </c>
      <c r="D52" s="6">
        <f t="shared" ref="D52:I52" si="32">D4+D10+D25+D37</f>
        <v>6036153.6600000001</v>
      </c>
      <c r="E52" s="6">
        <f t="shared" si="32"/>
        <v>1141710</v>
      </c>
      <c r="F52" s="6">
        <f t="shared" si="32"/>
        <v>17164568.93</v>
      </c>
      <c r="G52" s="6">
        <f t="shared" si="32"/>
        <v>2249510</v>
      </c>
      <c r="H52" s="6">
        <f t="shared" si="32"/>
        <v>627510</v>
      </c>
      <c r="I52" s="6">
        <f t="shared" si="32"/>
        <v>2098980</v>
      </c>
      <c r="J52" s="34"/>
      <c r="K52" s="30"/>
      <c r="L52" s="30"/>
    </row>
    <row r="53" spans="1:12" s="3" customFormat="1" ht="30" customHeight="1" x14ac:dyDescent="0.25">
      <c r="A53" s="22"/>
      <c r="B53" s="26" t="s">
        <v>183</v>
      </c>
      <c r="C53" s="6">
        <f t="shared" ref="C53:I53" si="33">C5+C11+C26+C38</f>
        <v>1488964.26</v>
      </c>
      <c r="D53" s="6">
        <f t="shared" si="33"/>
        <v>1200000</v>
      </c>
      <c r="E53" s="6">
        <f t="shared" si="33"/>
        <v>0</v>
      </c>
      <c r="F53" s="6">
        <f t="shared" si="33"/>
        <v>130000</v>
      </c>
      <c r="G53" s="6">
        <f t="shared" si="33"/>
        <v>100000</v>
      </c>
      <c r="H53" s="6">
        <f t="shared" si="33"/>
        <v>0</v>
      </c>
      <c r="I53" s="6">
        <f t="shared" si="33"/>
        <v>58964.26</v>
      </c>
      <c r="J53" s="34"/>
      <c r="K53" s="30"/>
      <c r="L53" s="30"/>
    </row>
    <row r="54" spans="1:12" s="3" customFormat="1" ht="30" customHeight="1" x14ac:dyDescent="0.25">
      <c r="A54" s="22"/>
      <c r="B54" s="26" t="s">
        <v>184</v>
      </c>
      <c r="C54" s="6">
        <f>C52+C53</f>
        <v>30807396.850000001</v>
      </c>
      <c r="D54" s="6">
        <f t="shared" ref="D54:I54" si="34">D52+D53</f>
        <v>7236153.6600000001</v>
      </c>
      <c r="E54" s="6">
        <f t="shared" si="34"/>
        <v>1141710</v>
      </c>
      <c r="F54" s="6">
        <f t="shared" si="34"/>
        <v>17294568.93</v>
      </c>
      <c r="G54" s="6">
        <f t="shared" si="34"/>
        <v>2349510</v>
      </c>
      <c r="H54" s="6">
        <f t="shared" si="34"/>
        <v>627510</v>
      </c>
      <c r="I54" s="6">
        <f t="shared" si="34"/>
        <v>2157944.2599999998</v>
      </c>
      <c r="J54" s="34"/>
      <c r="K54" s="30"/>
      <c r="L54" s="30"/>
    </row>
    <row r="55" spans="1:12" s="3" customFormat="1" ht="9.9499999999999993" customHeight="1" x14ac:dyDescent="0.25">
      <c r="A55" s="23"/>
      <c r="B55" s="9"/>
      <c r="C55" s="10"/>
      <c r="D55" s="10"/>
      <c r="E55" s="10"/>
      <c r="F55" s="10"/>
      <c r="G55" s="10"/>
      <c r="H55" s="10"/>
      <c r="I55" s="10"/>
      <c r="J55" s="30"/>
      <c r="K55" s="30"/>
      <c r="L55" s="30"/>
    </row>
    <row r="56" spans="1:12" s="3" customFormat="1" ht="30" customHeight="1" x14ac:dyDescent="0.25">
      <c r="A56" s="8" t="s">
        <v>18</v>
      </c>
      <c r="B56" s="5" t="s">
        <v>19</v>
      </c>
      <c r="C56" s="24"/>
      <c r="D56" s="24"/>
      <c r="E56" s="24"/>
      <c r="F56" s="24"/>
      <c r="G56" s="24"/>
      <c r="H56" s="24"/>
      <c r="I56" s="24"/>
      <c r="J56" s="30"/>
      <c r="K56" s="30"/>
      <c r="L56" s="30"/>
    </row>
    <row r="57" spans="1:12" s="3" customFormat="1" ht="30" customHeight="1" x14ac:dyDescent="0.25">
      <c r="A57" s="15" t="s">
        <v>107</v>
      </c>
      <c r="B57" s="15" t="s">
        <v>20</v>
      </c>
      <c r="C57" s="17">
        <f>SUM(C60+C63)</f>
        <v>133550.49</v>
      </c>
      <c r="D57" s="17">
        <f t="shared" ref="D57:I57" si="35">SUM(D60+D63)</f>
        <v>52300</v>
      </c>
      <c r="E57" s="17">
        <f t="shared" si="35"/>
        <v>5000</v>
      </c>
      <c r="F57" s="17">
        <f t="shared" si="35"/>
        <v>2000</v>
      </c>
      <c r="G57" s="17">
        <f t="shared" si="35"/>
        <v>62600.49</v>
      </c>
      <c r="H57" s="17">
        <f t="shared" si="35"/>
        <v>5000</v>
      </c>
      <c r="I57" s="17">
        <f t="shared" si="35"/>
        <v>6650</v>
      </c>
      <c r="J57" s="30"/>
      <c r="K57" s="30"/>
      <c r="L57" s="30"/>
    </row>
    <row r="58" spans="1:12" s="3" customFormat="1" ht="30" customHeight="1" x14ac:dyDescent="0.25">
      <c r="A58" s="15"/>
      <c r="B58" s="25" t="s">
        <v>183</v>
      </c>
      <c r="C58" s="17">
        <f>C61+C64</f>
        <v>0</v>
      </c>
      <c r="D58" s="17">
        <f>D61+D64</f>
        <v>0</v>
      </c>
      <c r="E58" s="17">
        <f t="shared" ref="E58:I58" si="36">E61+E64</f>
        <v>0</v>
      </c>
      <c r="F58" s="17">
        <f t="shared" si="36"/>
        <v>0</v>
      </c>
      <c r="G58" s="17">
        <f t="shared" si="36"/>
        <v>0</v>
      </c>
      <c r="H58" s="17">
        <f t="shared" si="36"/>
        <v>0</v>
      </c>
      <c r="I58" s="17">
        <f t="shared" si="36"/>
        <v>0</v>
      </c>
      <c r="J58" s="30"/>
      <c r="K58" s="30"/>
      <c r="L58" s="30"/>
    </row>
    <row r="59" spans="1:12" s="3" customFormat="1" ht="30" customHeight="1" x14ac:dyDescent="0.25">
      <c r="A59" s="15"/>
      <c r="B59" s="25" t="s">
        <v>184</v>
      </c>
      <c r="C59" s="17">
        <f>C57+C58</f>
        <v>133550.49</v>
      </c>
      <c r="D59" s="17">
        <f t="shared" ref="D59:I59" si="37">D57+D58</f>
        <v>52300</v>
      </c>
      <c r="E59" s="17">
        <f t="shared" si="37"/>
        <v>5000</v>
      </c>
      <c r="F59" s="17">
        <f t="shared" si="37"/>
        <v>2000</v>
      </c>
      <c r="G59" s="17">
        <f t="shared" si="37"/>
        <v>62600.49</v>
      </c>
      <c r="H59" s="17">
        <f t="shared" si="37"/>
        <v>5000</v>
      </c>
      <c r="I59" s="17">
        <f t="shared" si="37"/>
        <v>6650</v>
      </c>
      <c r="J59" s="30"/>
      <c r="K59" s="30"/>
      <c r="L59" s="30"/>
    </row>
    <row r="60" spans="1:12" s="3" customFormat="1" ht="30" customHeight="1" x14ac:dyDescent="0.25">
      <c r="A60" s="7" t="s">
        <v>136</v>
      </c>
      <c r="B60" s="4" t="s">
        <v>21</v>
      </c>
      <c r="C60" s="19">
        <f t="shared" ref="C60" si="38">SUM(D60:I60)</f>
        <v>4500</v>
      </c>
      <c r="D60" s="19">
        <v>1500</v>
      </c>
      <c r="E60" s="19">
        <v>0</v>
      </c>
      <c r="F60" s="19">
        <v>0</v>
      </c>
      <c r="G60" s="19">
        <v>0</v>
      </c>
      <c r="H60" s="19"/>
      <c r="I60" s="19">
        <v>3000</v>
      </c>
      <c r="J60" s="30"/>
      <c r="K60" s="30"/>
      <c r="L60" s="30"/>
    </row>
    <row r="61" spans="1:12" s="3" customFormat="1" ht="30" customHeight="1" x14ac:dyDescent="0.25">
      <c r="A61" s="20"/>
      <c r="B61" s="28" t="s">
        <v>183</v>
      </c>
      <c r="C61" s="19">
        <f>SUM(D61:I61)</f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30"/>
      <c r="K61" s="30"/>
      <c r="L61" s="30"/>
    </row>
    <row r="62" spans="1:12" s="3" customFormat="1" ht="30" customHeight="1" x14ac:dyDescent="0.25">
      <c r="A62" s="7"/>
      <c r="B62" s="27" t="s">
        <v>184</v>
      </c>
      <c r="C62" s="19">
        <f>C60+C61</f>
        <v>4500</v>
      </c>
      <c r="D62" s="19">
        <f t="shared" ref="D62:I62" si="39">D60+D61</f>
        <v>1500</v>
      </c>
      <c r="E62" s="19">
        <f t="shared" si="39"/>
        <v>0</v>
      </c>
      <c r="F62" s="19">
        <f t="shared" si="39"/>
        <v>0</v>
      </c>
      <c r="G62" s="19">
        <f t="shared" si="39"/>
        <v>0</v>
      </c>
      <c r="H62" s="19">
        <f t="shared" si="39"/>
        <v>0</v>
      </c>
      <c r="I62" s="19">
        <f t="shared" si="39"/>
        <v>3000</v>
      </c>
      <c r="J62" s="30"/>
      <c r="K62" s="30"/>
      <c r="L62" s="30"/>
    </row>
    <row r="63" spans="1:12" s="3" customFormat="1" ht="30" customHeight="1" x14ac:dyDescent="0.25">
      <c r="A63" s="7" t="s">
        <v>137</v>
      </c>
      <c r="B63" s="4" t="s">
        <v>22</v>
      </c>
      <c r="C63" s="19">
        <f t="shared" ref="C63:C64" si="40">SUM(D63:I63)</f>
        <v>129050.48999999999</v>
      </c>
      <c r="D63" s="19">
        <v>50800</v>
      </c>
      <c r="E63" s="19">
        <v>5000</v>
      </c>
      <c r="F63" s="19">
        <v>2000</v>
      </c>
      <c r="G63" s="19">
        <v>62600.49</v>
      </c>
      <c r="H63" s="19">
        <v>5000</v>
      </c>
      <c r="I63" s="19">
        <v>3650</v>
      </c>
      <c r="J63" s="30"/>
      <c r="K63" s="30"/>
      <c r="L63" s="30"/>
    </row>
    <row r="64" spans="1:12" s="3" customFormat="1" ht="30" customHeight="1" x14ac:dyDescent="0.25">
      <c r="A64" s="20"/>
      <c r="B64" s="28" t="s">
        <v>183</v>
      </c>
      <c r="C64" s="19">
        <f t="shared" si="40"/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30"/>
      <c r="K64" s="30"/>
      <c r="L64" s="30"/>
    </row>
    <row r="65" spans="1:12" s="3" customFormat="1" ht="30" customHeight="1" x14ac:dyDescent="0.25">
      <c r="A65" s="7"/>
      <c r="B65" s="27" t="s">
        <v>184</v>
      </c>
      <c r="C65" s="19">
        <f>C63+C64</f>
        <v>129050.48999999999</v>
      </c>
      <c r="D65" s="19">
        <f t="shared" ref="D65:I65" si="41">D63+D64</f>
        <v>50800</v>
      </c>
      <c r="E65" s="19">
        <f t="shared" si="41"/>
        <v>5000</v>
      </c>
      <c r="F65" s="19">
        <f t="shared" si="41"/>
        <v>2000</v>
      </c>
      <c r="G65" s="19">
        <f t="shared" si="41"/>
        <v>62600.49</v>
      </c>
      <c r="H65" s="19">
        <f t="shared" si="41"/>
        <v>5000</v>
      </c>
      <c r="I65" s="19">
        <f t="shared" si="41"/>
        <v>3650</v>
      </c>
      <c r="J65" s="30"/>
      <c r="K65" s="30"/>
      <c r="L65" s="30"/>
    </row>
    <row r="66" spans="1:12" s="3" customFormat="1" ht="30" customHeight="1" x14ac:dyDescent="0.25">
      <c r="A66" s="15" t="s">
        <v>108</v>
      </c>
      <c r="B66" s="16" t="s">
        <v>23</v>
      </c>
      <c r="C66" s="17">
        <f>C69+C72+C75+C78+C81+C84+C87+C90+C93+C96+C99+C102+C105+C108+C111+C114</f>
        <v>6418678.8500000006</v>
      </c>
      <c r="D66" s="17">
        <f t="shared" ref="D66:I66" si="42">D69+D72+D75+D78+D81+D84+D87+D90+D93+D96+D99+D102+D105+D108+D111+D114</f>
        <v>4096153.66</v>
      </c>
      <c r="E66" s="17">
        <f t="shared" si="42"/>
        <v>928200</v>
      </c>
      <c r="F66" s="17">
        <f t="shared" si="42"/>
        <v>136094.51</v>
      </c>
      <c r="G66" s="17">
        <f t="shared" si="42"/>
        <v>751230.67999999993</v>
      </c>
      <c r="H66" s="17">
        <f t="shared" si="42"/>
        <v>270500</v>
      </c>
      <c r="I66" s="17">
        <f t="shared" si="42"/>
        <v>236500</v>
      </c>
      <c r="J66" s="30"/>
      <c r="K66" s="30"/>
      <c r="L66" s="30"/>
    </row>
    <row r="67" spans="1:12" s="3" customFormat="1" ht="30" customHeight="1" x14ac:dyDescent="0.25">
      <c r="A67" s="15"/>
      <c r="B67" s="25" t="s">
        <v>183</v>
      </c>
      <c r="C67" s="17">
        <f>C70+C73+C76+C79+C82+C85+C88+C91+C94+C97+C100+C103+C106+C109+C112+C115</f>
        <v>1200000</v>
      </c>
      <c r="D67" s="17">
        <f>D70+D73+D76+D79+D82+D85+D88+D91+D94+D97+D100+D103+D106+D109+D112+D115</f>
        <v>1200000</v>
      </c>
      <c r="E67" s="17">
        <f t="shared" ref="E67:I67" si="43">E70+E73+E76+E79+E82+E85+E88+E91+E94+E97+E100+E103+E106+E109+E112+E115</f>
        <v>0</v>
      </c>
      <c r="F67" s="17">
        <f t="shared" si="43"/>
        <v>0</v>
      </c>
      <c r="G67" s="17">
        <f t="shared" si="43"/>
        <v>0</v>
      </c>
      <c r="H67" s="17">
        <f t="shared" si="43"/>
        <v>0</v>
      </c>
      <c r="I67" s="17">
        <f t="shared" si="43"/>
        <v>0</v>
      </c>
      <c r="J67" s="30"/>
      <c r="K67" s="30"/>
      <c r="L67" s="30"/>
    </row>
    <row r="68" spans="1:12" s="3" customFormat="1" ht="30" customHeight="1" x14ac:dyDescent="0.25">
      <c r="A68" s="15"/>
      <c r="B68" s="25" t="s">
        <v>184</v>
      </c>
      <c r="C68" s="17">
        <f>C66+C67</f>
        <v>7618678.8500000006</v>
      </c>
      <c r="D68" s="17">
        <f t="shared" ref="D68:I68" si="44">D66+D67</f>
        <v>5296153.66</v>
      </c>
      <c r="E68" s="17">
        <f t="shared" si="44"/>
        <v>928200</v>
      </c>
      <c r="F68" s="17">
        <f t="shared" si="44"/>
        <v>136094.51</v>
      </c>
      <c r="G68" s="17">
        <f t="shared" si="44"/>
        <v>751230.67999999993</v>
      </c>
      <c r="H68" s="17">
        <f t="shared" si="44"/>
        <v>270500</v>
      </c>
      <c r="I68" s="17">
        <f t="shared" si="44"/>
        <v>236500</v>
      </c>
      <c r="J68" s="30"/>
      <c r="K68" s="30"/>
      <c r="L68" s="30"/>
    </row>
    <row r="69" spans="1:12" s="3" customFormat="1" ht="30" customHeight="1" x14ac:dyDescent="0.25">
      <c r="A69" s="7" t="s">
        <v>138</v>
      </c>
      <c r="B69" s="4" t="s">
        <v>26</v>
      </c>
      <c r="C69" s="19">
        <f t="shared" ref="C69:C70" si="45">SUM(D69:I69)</f>
        <v>62000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62000</v>
      </c>
      <c r="J69" s="30"/>
      <c r="K69" s="30"/>
      <c r="L69" s="30"/>
    </row>
    <row r="70" spans="1:12" s="3" customFormat="1" ht="30" customHeight="1" x14ac:dyDescent="0.25">
      <c r="A70" s="7"/>
      <c r="B70" s="27" t="s">
        <v>183</v>
      </c>
      <c r="C70" s="19">
        <f t="shared" si="45"/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30"/>
      <c r="K70" s="30"/>
      <c r="L70" s="30"/>
    </row>
    <row r="71" spans="1:12" s="3" customFormat="1" ht="30" customHeight="1" x14ac:dyDescent="0.25">
      <c r="A71" s="7"/>
      <c r="B71" s="27" t="s">
        <v>184</v>
      </c>
      <c r="C71" s="19">
        <f t="shared" ref="C71:I71" si="46">C69+C70</f>
        <v>62000</v>
      </c>
      <c r="D71" s="19">
        <f t="shared" si="46"/>
        <v>0</v>
      </c>
      <c r="E71" s="19">
        <f t="shared" si="46"/>
        <v>0</v>
      </c>
      <c r="F71" s="19">
        <f t="shared" si="46"/>
        <v>0</v>
      </c>
      <c r="G71" s="19">
        <f t="shared" si="46"/>
        <v>0</v>
      </c>
      <c r="H71" s="19">
        <f t="shared" si="46"/>
        <v>0</v>
      </c>
      <c r="I71" s="19">
        <f t="shared" si="46"/>
        <v>62000</v>
      </c>
      <c r="J71" s="30"/>
      <c r="K71" s="30"/>
      <c r="L71" s="30"/>
    </row>
    <row r="72" spans="1:12" s="3" customFormat="1" ht="30" customHeight="1" x14ac:dyDescent="0.25">
      <c r="A72" s="7" t="s">
        <v>139</v>
      </c>
      <c r="B72" s="4" t="s">
        <v>27</v>
      </c>
      <c r="C72" s="19">
        <f t="shared" ref="C72:C115" si="47">SUM(D72:I72)</f>
        <v>19400</v>
      </c>
      <c r="D72" s="19">
        <v>1500</v>
      </c>
      <c r="E72" s="19">
        <v>1000</v>
      </c>
      <c r="F72" s="19">
        <v>2500</v>
      </c>
      <c r="G72" s="19">
        <v>2600</v>
      </c>
      <c r="H72" s="19">
        <v>0</v>
      </c>
      <c r="I72" s="19">
        <v>11800</v>
      </c>
      <c r="J72" s="30"/>
      <c r="K72" s="30"/>
      <c r="L72" s="30"/>
    </row>
    <row r="73" spans="1:12" s="3" customFormat="1" ht="30" customHeight="1" x14ac:dyDescent="0.25">
      <c r="A73" s="7"/>
      <c r="B73" s="27" t="s">
        <v>183</v>
      </c>
      <c r="C73" s="19">
        <f t="shared" si="47"/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30"/>
      <c r="K73" s="30"/>
      <c r="L73" s="30"/>
    </row>
    <row r="74" spans="1:12" s="3" customFormat="1" ht="30" customHeight="1" x14ac:dyDescent="0.25">
      <c r="A74" s="7"/>
      <c r="B74" s="27" t="s">
        <v>184</v>
      </c>
      <c r="C74" s="19">
        <f t="shared" ref="C74:I74" si="48">C72+C73</f>
        <v>19400</v>
      </c>
      <c r="D74" s="19">
        <f t="shared" si="48"/>
        <v>1500</v>
      </c>
      <c r="E74" s="19">
        <f t="shared" si="48"/>
        <v>1000</v>
      </c>
      <c r="F74" s="19">
        <f t="shared" si="48"/>
        <v>2500</v>
      </c>
      <c r="G74" s="19">
        <f t="shared" si="48"/>
        <v>2600</v>
      </c>
      <c r="H74" s="19">
        <f t="shared" si="48"/>
        <v>0</v>
      </c>
      <c r="I74" s="19">
        <f t="shared" si="48"/>
        <v>11800</v>
      </c>
      <c r="J74" s="30"/>
      <c r="K74" s="30"/>
      <c r="L74" s="30"/>
    </row>
    <row r="75" spans="1:12" s="3" customFormat="1" ht="30" customHeight="1" x14ac:dyDescent="0.25">
      <c r="A75" s="7" t="s">
        <v>140</v>
      </c>
      <c r="B75" s="4" t="s">
        <v>28</v>
      </c>
      <c r="C75" s="19">
        <f t="shared" si="47"/>
        <v>5000</v>
      </c>
      <c r="D75" s="19">
        <v>2000</v>
      </c>
      <c r="E75" s="19">
        <v>0</v>
      </c>
      <c r="F75" s="19">
        <v>3000</v>
      </c>
      <c r="G75" s="19">
        <v>0</v>
      </c>
      <c r="H75" s="19">
        <v>0</v>
      </c>
      <c r="I75" s="19">
        <v>0</v>
      </c>
      <c r="J75" s="30"/>
      <c r="K75" s="30"/>
      <c r="L75" s="30"/>
    </row>
    <row r="76" spans="1:12" s="3" customFormat="1" ht="30" customHeight="1" x14ac:dyDescent="0.25">
      <c r="A76" s="7"/>
      <c r="B76" s="27" t="s">
        <v>183</v>
      </c>
      <c r="C76" s="19">
        <f t="shared" si="47"/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30"/>
      <c r="K76" s="30"/>
      <c r="L76" s="30"/>
    </row>
    <row r="77" spans="1:12" s="3" customFormat="1" ht="30" customHeight="1" x14ac:dyDescent="0.25">
      <c r="A77" s="7"/>
      <c r="B77" s="27" t="s">
        <v>184</v>
      </c>
      <c r="C77" s="19">
        <f t="shared" ref="C77:I77" si="49">C75+C76</f>
        <v>5000</v>
      </c>
      <c r="D77" s="19">
        <f t="shared" si="49"/>
        <v>2000</v>
      </c>
      <c r="E77" s="19">
        <f t="shared" si="49"/>
        <v>0</v>
      </c>
      <c r="F77" s="19">
        <f t="shared" si="49"/>
        <v>3000</v>
      </c>
      <c r="G77" s="19">
        <f t="shared" si="49"/>
        <v>0</v>
      </c>
      <c r="H77" s="19">
        <f t="shared" si="49"/>
        <v>0</v>
      </c>
      <c r="I77" s="19">
        <f t="shared" si="49"/>
        <v>0</v>
      </c>
      <c r="J77" s="30"/>
      <c r="K77" s="30"/>
      <c r="L77" s="30"/>
    </row>
    <row r="78" spans="1:12" s="3" customFormat="1" ht="30" customHeight="1" x14ac:dyDescent="0.25">
      <c r="A78" s="7" t="s">
        <v>141</v>
      </c>
      <c r="B78" s="4" t="s">
        <v>29</v>
      </c>
      <c r="C78" s="19">
        <f t="shared" si="47"/>
        <v>10000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10000</v>
      </c>
      <c r="J78" s="30"/>
      <c r="K78" s="30"/>
      <c r="L78" s="30"/>
    </row>
    <row r="79" spans="1:12" s="3" customFormat="1" ht="30" customHeight="1" x14ac:dyDescent="0.25">
      <c r="A79" s="7"/>
      <c r="B79" s="27" t="s">
        <v>183</v>
      </c>
      <c r="C79" s="19">
        <f t="shared" si="47"/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30"/>
      <c r="K79" s="30"/>
      <c r="L79" s="30"/>
    </row>
    <row r="80" spans="1:12" s="3" customFormat="1" ht="30" customHeight="1" x14ac:dyDescent="0.25">
      <c r="A80" s="7"/>
      <c r="B80" s="27" t="s">
        <v>184</v>
      </c>
      <c r="C80" s="19">
        <f t="shared" ref="C80:I80" si="50">C78+C79</f>
        <v>10000</v>
      </c>
      <c r="D80" s="19">
        <f t="shared" si="50"/>
        <v>0</v>
      </c>
      <c r="E80" s="19">
        <f t="shared" si="50"/>
        <v>0</v>
      </c>
      <c r="F80" s="19">
        <f t="shared" si="50"/>
        <v>0</v>
      </c>
      <c r="G80" s="19">
        <f t="shared" si="50"/>
        <v>0</v>
      </c>
      <c r="H80" s="19">
        <f t="shared" si="50"/>
        <v>0</v>
      </c>
      <c r="I80" s="19">
        <f t="shared" si="50"/>
        <v>10000</v>
      </c>
      <c r="J80" s="30"/>
      <c r="K80" s="30"/>
      <c r="L80" s="30"/>
    </row>
    <row r="81" spans="1:12" s="3" customFormat="1" ht="30" customHeight="1" x14ac:dyDescent="0.25">
      <c r="A81" s="7" t="s">
        <v>142</v>
      </c>
      <c r="B81" s="4" t="s">
        <v>32</v>
      </c>
      <c r="C81" s="19">
        <f t="shared" si="47"/>
        <v>1579816</v>
      </c>
      <c r="D81" s="19">
        <v>1280000</v>
      </c>
      <c r="E81" s="19">
        <v>11216</v>
      </c>
      <c r="F81" s="19">
        <v>0</v>
      </c>
      <c r="G81" s="19">
        <v>166000</v>
      </c>
      <c r="H81" s="19">
        <v>122600</v>
      </c>
      <c r="I81" s="19">
        <v>0</v>
      </c>
      <c r="J81" s="30"/>
      <c r="K81" s="30"/>
      <c r="L81" s="30"/>
    </row>
    <row r="82" spans="1:12" s="3" customFormat="1" ht="30" customHeight="1" x14ac:dyDescent="0.25">
      <c r="A82" s="7"/>
      <c r="B82" s="27" t="s">
        <v>183</v>
      </c>
      <c r="C82" s="19">
        <f t="shared" si="47"/>
        <v>1200000</v>
      </c>
      <c r="D82" s="19">
        <v>1200000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30"/>
      <c r="K82" s="30"/>
      <c r="L82" s="30"/>
    </row>
    <row r="83" spans="1:12" s="3" customFormat="1" ht="30" customHeight="1" x14ac:dyDescent="0.25">
      <c r="A83" s="7"/>
      <c r="B83" s="27" t="s">
        <v>184</v>
      </c>
      <c r="C83" s="19">
        <f t="shared" ref="C83:I83" si="51">C81+C82</f>
        <v>2779816</v>
      </c>
      <c r="D83" s="19">
        <f t="shared" si="51"/>
        <v>2480000</v>
      </c>
      <c r="E83" s="19">
        <f t="shared" si="51"/>
        <v>11216</v>
      </c>
      <c r="F83" s="19">
        <f t="shared" si="51"/>
        <v>0</v>
      </c>
      <c r="G83" s="19">
        <f t="shared" si="51"/>
        <v>166000</v>
      </c>
      <c r="H83" s="19">
        <f t="shared" si="51"/>
        <v>122600</v>
      </c>
      <c r="I83" s="19">
        <f t="shared" si="51"/>
        <v>0</v>
      </c>
      <c r="J83" s="30"/>
      <c r="K83" s="30"/>
      <c r="L83" s="30"/>
    </row>
    <row r="84" spans="1:12" s="3" customFormat="1" ht="30" customHeight="1" x14ac:dyDescent="0.25">
      <c r="A84" s="7" t="s">
        <v>143</v>
      </c>
      <c r="B84" s="4" t="s">
        <v>33</v>
      </c>
      <c r="C84" s="19">
        <f t="shared" si="47"/>
        <v>906753.66</v>
      </c>
      <c r="D84" s="19">
        <v>906753.66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30"/>
      <c r="K84" s="30"/>
      <c r="L84" s="30"/>
    </row>
    <row r="85" spans="1:12" s="3" customFormat="1" ht="30" customHeight="1" x14ac:dyDescent="0.25">
      <c r="A85" s="7"/>
      <c r="B85" s="27" t="s">
        <v>183</v>
      </c>
      <c r="C85" s="19">
        <f t="shared" si="47"/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30"/>
      <c r="K85" s="30"/>
      <c r="L85" s="30"/>
    </row>
    <row r="86" spans="1:12" s="3" customFormat="1" ht="30" customHeight="1" x14ac:dyDescent="0.25">
      <c r="A86" s="7"/>
      <c r="B86" s="27" t="s">
        <v>184</v>
      </c>
      <c r="C86" s="19">
        <f t="shared" ref="C86:I86" si="52">C84+C85</f>
        <v>906753.66</v>
      </c>
      <c r="D86" s="19">
        <f t="shared" si="52"/>
        <v>906753.66</v>
      </c>
      <c r="E86" s="19">
        <f t="shared" si="52"/>
        <v>0</v>
      </c>
      <c r="F86" s="19">
        <f t="shared" si="52"/>
        <v>0</v>
      </c>
      <c r="G86" s="19">
        <f t="shared" si="52"/>
        <v>0</v>
      </c>
      <c r="H86" s="19">
        <f t="shared" si="52"/>
        <v>0</v>
      </c>
      <c r="I86" s="19">
        <f t="shared" si="52"/>
        <v>0</v>
      </c>
      <c r="J86" s="30"/>
      <c r="K86" s="30"/>
      <c r="L86" s="30"/>
    </row>
    <row r="87" spans="1:12" s="3" customFormat="1" ht="30" customHeight="1" x14ac:dyDescent="0.25">
      <c r="A87" s="7" t="s">
        <v>144</v>
      </c>
      <c r="B87" s="4" t="s">
        <v>34</v>
      </c>
      <c r="C87" s="19">
        <f t="shared" si="47"/>
        <v>785000</v>
      </c>
      <c r="D87" s="19">
        <v>600000</v>
      </c>
      <c r="E87" s="19">
        <v>45000</v>
      </c>
      <c r="F87" s="19">
        <v>0</v>
      </c>
      <c r="G87" s="19">
        <v>105000</v>
      </c>
      <c r="H87" s="19">
        <v>35000</v>
      </c>
      <c r="I87" s="19">
        <v>0</v>
      </c>
      <c r="J87" s="30"/>
      <c r="K87" s="30"/>
      <c r="L87" s="30"/>
    </row>
    <row r="88" spans="1:12" s="3" customFormat="1" ht="30" customHeight="1" x14ac:dyDescent="0.25">
      <c r="A88" s="7"/>
      <c r="B88" s="27" t="s">
        <v>183</v>
      </c>
      <c r="C88" s="19">
        <f t="shared" si="47"/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30"/>
      <c r="K88" s="30"/>
      <c r="L88" s="30"/>
    </row>
    <row r="89" spans="1:12" s="3" customFormat="1" ht="30" customHeight="1" x14ac:dyDescent="0.25">
      <c r="A89" s="7"/>
      <c r="B89" s="27" t="s">
        <v>184</v>
      </c>
      <c r="C89" s="19">
        <f t="shared" ref="C89:I89" si="53">C87+C88</f>
        <v>785000</v>
      </c>
      <c r="D89" s="19">
        <f t="shared" si="53"/>
        <v>600000</v>
      </c>
      <c r="E89" s="19">
        <f t="shared" si="53"/>
        <v>45000</v>
      </c>
      <c r="F89" s="19">
        <f t="shared" si="53"/>
        <v>0</v>
      </c>
      <c r="G89" s="19">
        <f t="shared" si="53"/>
        <v>105000</v>
      </c>
      <c r="H89" s="19">
        <f t="shared" si="53"/>
        <v>35000</v>
      </c>
      <c r="I89" s="19">
        <f t="shared" si="53"/>
        <v>0</v>
      </c>
      <c r="J89" s="30"/>
      <c r="K89" s="30"/>
      <c r="L89" s="30"/>
    </row>
    <row r="90" spans="1:12" s="3" customFormat="1" ht="30" customHeight="1" x14ac:dyDescent="0.25">
      <c r="A90" s="7" t="s">
        <v>145</v>
      </c>
      <c r="B90" s="4" t="s">
        <v>35</v>
      </c>
      <c r="C90" s="19">
        <f>SUM(D90:I90)</f>
        <v>50000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50000</v>
      </c>
      <c r="J90" s="30"/>
      <c r="K90" s="30"/>
      <c r="L90" s="30"/>
    </row>
    <row r="91" spans="1:12" s="3" customFormat="1" ht="30" customHeight="1" x14ac:dyDescent="0.25">
      <c r="A91" s="7"/>
      <c r="B91" s="27" t="s">
        <v>183</v>
      </c>
      <c r="C91" s="19">
        <f t="shared" si="47"/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30"/>
      <c r="K91" s="30"/>
      <c r="L91" s="30"/>
    </row>
    <row r="92" spans="1:12" s="3" customFormat="1" ht="30" customHeight="1" x14ac:dyDescent="0.25">
      <c r="A92" s="7"/>
      <c r="B92" s="27" t="s">
        <v>184</v>
      </c>
      <c r="C92" s="19">
        <f t="shared" ref="C92:I92" si="54">C90+C91</f>
        <v>50000</v>
      </c>
      <c r="D92" s="19">
        <f t="shared" si="54"/>
        <v>0</v>
      </c>
      <c r="E92" s="19">
        <f t="shared" si="54"/>
        <v>0</v>
      </c>
      <c r="F92" s="19">
        <f t="shared" si="54"/>
        <v>0</v>
      </c>
      <c r="G92" s="19">
        <v>0</v>
      </c>
      <c r="H92" s="19">
        <f t="shared" si="54"/>
        <v>0</v>
      </c>
      <c r="I92" s="19">
        <f t="shared" si="54"/>
        <v>50000</v>
      </c>
      <c r="J92" s="30"/>
      <c r="K92" s="30"/>
      <c r="L92" s="30"/>
    </row>
    <row r="93" spans="1:12" s="3" customFormat="1" ht="30" customHeight="1" x14ac:dyDescent="0.25">
      <c r="A93" s="7" t="s">
        <v>146</v>
      </c>
      <c r="B93" s="4" t="s">
        <v>36</v>
      </c>
      <c r="C93" s="19">
        <f t="shared" si="47"/>
        <v>8000</v>
      </c>
      <c r="D93" s="19">
        <v>2000</v>
      </c>
      <c r="E93" s="19">
        <v>0</v>
      </c>
      <c r="F93" s="19">
        <v>0</v>
      </c>
      <c r="G93" s="19">
        <v>0</v>
      </c>
      <c r="H93" s="19">
        <v>0</v>
      </c>
      <c r="I93" s="19">
        <v>6000</v>
      </c>
      <c r="J93" s="30"/>
      <c r="K93" s="30"/>
      <c r="L93" s="30"/>
    </row>
    <row r="94" spans="1:12" s="3" customFormat="1" ht="30" customHeight="1" x14ac:dyDescent="0.25">
      <c r="A94" s="7"/>
      <c r="B94" s="27" t="s">
        <v>183</v>
      </c>
      <c r="C94" s="19">
        <f t="shared" si="47"/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30"/>
      <c r="K94" s="30"/>
      <c r="L94" s="30"/>
    </row>
    <row r="95" spans="1:12" s="3" customFormat="1" ht="30" customHeight="1" x14ac:dyDescent="0.25">
      <c r="A95" s="7"/>
      <c r="B95" s="27" t="s">
        <v>184</v>
      </c>
      <c r="C95" s="19">
        <f t="shared" ref="C95:I95" si="55">C93+C94</f>
        <v>8000</v>
      </c>
      <c r="D95" s="19">
        <f t="shared" si="55"/>
        <v>2000</v>
      </c>
      <c r="E95" s="19">
        <f t="shared" si="55"/>
        <v>0</v>
      </c>
      <c r="F95" s="19">
        <f t="shared" si="55"/>
        <v>0</v>
      </c>
      <c r="G95" s="19">
        <f t="shared" si="55"/>
        <v>0</v>
      </c>
      <c r="H95" s="19">
        <f t="shared" si="55"/>
        <v>0</v>
      </c>
      <c r="I95" s="19">
        <f t="shared" si="55"/>
        <v>6000</v>
      </c>
      <c r="J95" s="30"/>
      <c r="K95" s="30"/>
      <c r="L95" s="30"/>
    </row>
    <row r="96" spans="1:12" s="3" customFormat="1" ht="30" customHeight="1" x14ac:dyDescent="0.25">
      <c r="A96" s="7" t="s">
        <v>147</v>
      </c>
      <c r="B96" s="4" t="s">
        <v>37</v>
      </c>
      <c r="C96" s="19">
        <f t="shared" si="47"/>
        <v>160500</v>
      </c>
      <c r="D96" s="19">
        <v>75000</v>
      </c>
      <c r="E96" s="19">
        <v>2000</v>
      </c>
      <c r="F96" s="19">
        <v>15000</v>
      </c>
      <c r="G96" s="19">
        <v>54000</v>
      </c>
      <c r="H96" s="19">
        <v>2500</v>
      </c>
      <c r="I96" s="19">
        <v>12000</v>
      </c>
      <c r="J96" s="30"/>
      <c r="K96" s="30"/>
      <c r="L96" s="30"/>
    </row>
    <row r="97" spans="1:12" s="3" customFormat="1" ht="30" customHeight="1" x14ac:dyDescent="0.25">
      <c r="A97" s="7"/>
      <c r="B97" s="27" t="s">
        <v>183</v>
      </c>
      <c r="C97" s="19">
        <f t="shared" si="47"/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32"/>
      <c r="K97" s="32"/>
      <c r="L97" s="32"/>
    </row>
    <row r="98" spans="1:12" s="3" customFormat="1" ht="30" customHeight="1" x14ac:dyDescent="0.25">
      <c r="A98" s="7"/>
      <c r="B98" s="27" t="s">
        <v>184</v>
      </c>
      <c r="C98" s="19">
        <f t="shared" ref="C98:I98" si="56">C96+C97</f>
        <v>160500</v>
      </c>
      <c r="D98" s="19">
        <f t="shared" si="56"/>
        <v>75000</v>
      </c>
      <c r="E98" s="19">
        <f t="shared" si="56"/>
        <v>2000</v>
      </c>
      <c r="F98" s="19">
        <f t="shared" si="56"/>
        <v>15000</v>
      </c>
      <c r="G98" s="19">
        <f t="shared" si="56"/>
        <v>54000</v>
      </c>
      <c r="H98" s="19">
        <f t="shared" si="56"/>
        <v>2500</v>
      </c>
      <c r="I98" s="19">
        <f t="shared" si="56"/>
        <v>12000</v>
      </c>
      <c r="J98" s="30"/>
      <c r="K98" s="30"/>
      <c r="L98" s="30"/>
    </row>
    <row r="99" spans="1:12" s="3" customFormat="1" ht="30" customHeight="1" x14ac:dyDescent="0.25">
      <c r="A99" s="7" t="s">
        <v>148</v>
      </c>
      <c r="B99" s="4" t="s">
        <v>38</v>
      </c>
      <c r="C99" s="19">
        <f t="shared" si="47"/>
        <v>1285500</v>
      </c>
      <c r="D99" s="19">
        <v>1009700</v>
      </c>
      <c r="E99" s="19">
        <v>48000</v>
      </c>
      <c r="F99" s="19">
        <v>0</v>
      </c>
      <c r="G99" s="19">
        <v>120400</v>
      </c>
      <c r="H99" s="19">
        <v>107400</v>
      </c>
      <c r="I99" s="19">
        <v>0</v>
      </c>
      <c r="J99" s="30"/>
      <c r="K99" s="30"/>
      <c r="L99" s="30"/>
    </row>
    <row r="100" spans="1:12" s="3" customFormat="1" ht="30" customHeight="1" x14ac:dyDescent="0.25">
      <c r="A100" s="7"/>
      <c r="B100" s="27" t="s">
        <v>183</v>
      </c>
      <c r="C100" s="19">
        <f t="shared" si="47"/>
        <v>0</v>
      </c>
      <c r="D100" s="19">
        <v>0</v>
      </c>
      <c r="E100" s="19">
        <v>0</v>
      </c>
      <c r="F100" s="19">
        <v>0</v>
      </c>
      <c r="G100" s="19">
        <v>0</v>
      </c>
      <c r="H100" s="19">
        <v>0</v>
      </c>
      <c r="I100" s="19">
        <v>0</v>
      </c>
      <c r="J100" s="30"/>
      <c r="K100" s="30"/>
      <c r="L100" s="30"/>
    </row>
    <row r="101" spans="1:12" s="3" customFormat="1" ht="30" customHeight="1" x14ac:dyDescent="0.25">
      <c r="A101" s="7"/>
      <c r="B101" s="27" t="s">
        <v>184</v>
      </c>
      <c r="C101" s="19">
        <f t="shared" ref="C101:I101" si="57">C99+C100</f>
        <v>1285500</v>
      </c>
      <c r="D101" s="19">
        <f t="shared" si="57"/>
        <v>1009700</v>
      </c>
      <c r="E101" s="19">
        <f t="shared" si="57"/>
        <v>48000</v>
      </c>
      <c r="F101" s="19">
        <f t="shared" si="57"/>
        <v>0</v>
      </c>
      <c r="G101" s="19">
        <f t="shared" si="57"/>
        <v>120400</v>
      </c>
      <c r="H101" s="19">
        <f t="shared" si="57"/>
        <v>107400</v>
      </c>
      <c r="I101" s="19">
        <f t="shared" si="57"/>
        <v>0</v>
      </c>
      <c r="J101" s="30"/>
      <c r="K101" s="30"/>
      <c r="L101" s="30"/>
    </row>
    <row r="102" spans="1:12" s="3" customFormat="1" ht="30" customHeight="1" x14ac:dyDescent="0.25">
      <c r="A102" s="7" t="s">
        <v>149</v>
      </c>
      <c r="B102" s="4" t="s">
        <v>39</v>
      </c>
      <c r="C102" s="19">
        <f t="shared" si="47"/>
        <v>789269.5</v>
      </c>
      <c r="D102" s="19">
        <v>0</v>
      </c>
      <c r="E102" s="19">
        <v>789269.5</v>
      </c>
      <c r="F102" s="19">
        <v>0</v>
      </c>
      <c r="G102" s="19">
        <v>0</v>
      </c>
      <c r="H102" s="19">
        <v>0</v>
      </c>
      <c r="I102" s="19">
        <v>0</v>
      </c>
      <c r="J102" s="30"/>
      <c r="K102" s="30"/>
      <c r="L102" s="30"/>
    </row>
    <row r="103" spans="1:12" s="3" customFormat="1" ht="30" customHeight="1" x14ac:dyDescent="0.25">
      <c r="A103" s="7"/>
      <c r="B103" s="27" t="s">
        <v>183</v>
      </c>
      <c r="C103" s="19">
        <f t="shared" si="47"/>
        <v>0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30"/>
      <c r="K103" s="30"/>
      <c r="L103" s="30"/>
    </row>
    <row r="104" spans="1:12" s="3" customFormat="1" ht="30" customHeight="1" x14ac:dyDescent="0.25">
      <c r="A104" s="7"/>
      <c r="B104" s="27" t="s">
        <v>184</v>
      </c>
      <c r="C104" s="19">
        <f t="shared" ref="C104:I104" si="58">C102+C103</f>
        <v>789269.5</v>
      </c>
      <c r="D104" s="19">
        <f t="shared" si="58"/>
        <v>0</v>
      </c>
      <c r="E104" s="19">
        <f t="shared" si="58"/>
        <v>789269.5</v>
      </c>
      <c r="F104" s="19">
        <f t="shared" si="58"/>
        <v>0</v>
      </c>
      <c r="G104" s="19">
        <f t="shared" si="58"/>
        <v>0</v>
      </c>
      <c r="H104" s="19">
        <f t="shared" si="58"/>
        <v>0</v>
      </c>
      <c r="I104" s="19">
        <f t="shared" si="58"/>
        <v>0</v>
      </c>
      <c r="J104" s="30"/>
      <c r="K104" s="30"/>
      <c r="L104" s="30"/>
    </row>
    <row r="105" spans="1:12" s="3" customFormat="1" ht="30" customHeight="1" x14ac:dyDescent="0.25">
      <c r="A105" s="7" t="s">
        <v>150</v>
      </c>
      <c r="B105" s="4" t="s">
        <v>40</v>
      </c>
      <c r="C105" s="19">
        <f t="shared" si="47"/>
        <v>36411.279999999999</v>
      </c>
      <c r="D105" s="19">
        <v>19200</v>
      </c>
      <c r="E105" s="19">
        <v>200</v>
      </c>
      <c r="F105" s="19">
        <v>700</v>
      </c>
      <c r="G105" s="19">
        <v>3000</v>
      </c>
      <c r="H105" s="19">
        <v>3000</v>
      </c>
      <c r="I105" s="19">
        <v>10311.280000000001</v>
      </c>
      <c r="J105" s="30"/>
      <c r="K105" s="30"/>
      <c r="L105" s="30"/>
    </row>
    <row r="106" spans="1:12" s="3" customFormat="1" ht="30" customHeight="1" x14ac:dyDescent="0.25">
      <c r="A106" s="7"/>
      <c r="B106" s="27" t="s">
        <v>183</v>
      </c>
      <c r="C106" s="19">
        <f t="shared" si="47"/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30"/>
      <c r="K106" s="30"/>
      <c r="L106" s="30"/>
    </row>
    <row r="107" spans="1:12" s="3" customFormat="1" ht="30" customHeight="1" x14ac:dyDescent="0.25">
      <c r="A107" s="7"/>
      <c r="B107" s="27" t="s">
        <v>184</v>
      </c>
      <c r="C107" s="19">
        <f t="shared" ref="C107:I107" si="59">C105+C106</f>
        <v>36411.279999999999</v>
      </c>
      <c r="D107" s="19">
        <f t="shared" si="59"/>
        <v>19200</v>
      </c>
      <c r="E107" s="19">
        <f t="shared" si="59"/>
        <v>200</v>
      </c>
      <c r="F107" s="19">
        <f t="shared" si="59"/>
        <v>700</v>
      </c>
      <c r="G107" s="19">
        <f t="shared" si="59"/>
        <v>3000</v>
      </c>
      <c r="H107" s="19">
        <f t="shared" si="59"/>
        <v>3000</v>
      </c>
      <c r="I107" s="19">
        <f t="shared" si="59"/>
        <v>10311.280000000001</v>
      </c>
      <c r="J107" s="30"/>
      <c r="K107" s="30"/>
      <c r="L107" s="30"/>
    </row>
    <row r="108" spans="1:12" s="3" customFormat="1" ht="30" customHeight="1" x14ac:dyDescent="0.25">
      <c r="A108" s="7" t="s">
        <v>151</v>
      </c>
      <c r="B108" s="4" t="s">
        <v>30</v>
      </c>
      <c r="C108" s="19">
        <f t="shared" si="47"/>
        <v>6000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6000</v>
      </c>
      <c r="J108" s="30"/>
      <c r="K108" s="30"/>
      <c r="L108" s="30"/>
    </row>
    <row r="109" spans="1:12" s="3" customFormat="1" ht="30" customHeight="1" x14ac:dyDescent="0.25">
      <c r="A109" s="7"/>
      <c r="B109" s="27" t="s">
        <v>183</v>
      </c>
      <c r="C109" s="19">
        <f t="shared" si="47"/>
        <v>0</v>
      </c>
      <c r="D109" s="19">
        <v>0</v>
      </c>
      <c r="E109" s="19">
        <v>0</v>
      </c>
      <c r="F109" s="19">
        <v>0</v>
      </c>
      <c r="G109" s="19">
        <v>0</v>
      </c>
      <c r="H109" s="19">
        <v>0</v>
      </c>
      <c r="I109" s="19">
        <v>0</v>
      </c>
      <c r="J109" s="30"/>
      <c r="K109" s="30"/>
      <c r="L109" s="30"/>
    </row>
    <row r="110" spans="1:12" s="3" customFormat="1" ht="30" customHeight="1" x14ac:dyDescent="0.25">
      <c r="A110" s="7"/>
      <c r="B110" s="27" t="s">
        <v>184</v>
      </c>
      <c r="C110" s="19">
        <f t="shared" ref="C110:I110" si="60">C108+C109</f>
        <v>6000</v>
      </c>
      <c r="D110" s="19">
        <f t="shared" si="60"/>
        <v>0</v>
      </c>
      <c r="E110" s="19">
        <f t="shared" si="60"/>
        <v>0</v>
      </c>
      <c r="F110" s="19">
        <f t="shared" si="60"/>
        <v>0</v>
      </c>
      <c r="G110" s="19">
        <f t="shared" si="60"/>
        <v>0</v>
      </c>
      <c r="H110" s="19">
        <f t="shared" si="60"/>
        <v>0</v>
      </c>
      <c r="I110" s="19">
        <f t="shared" si="60"/>
        <v>6000</v>
      </c>
      <c r="J110" s="30"/>
      <c r="K110" s="30"/>
      <c r="L110" s="30"/>
    </row>
    <row r="111" spans="1:12" s="3" customFormat="1" ht="30" customHeight="1" x14ac:dyDescent="0.25">
      <c r="A111" s="7" t="s">
        <v>152</v>
      </c>
      <c r="B111" s="4" t="s">
        <v>31</v>
      </c>
      <c r="C111" s="19">
        <f t="shared" si="47"/>
        <v>246288.72</v>
      </c>
      <c r="D111" s="19">
        <v>30000</v>
      </c>
      <c r="E111" s="19">
        <v>30620</v>
      </c>
      <c r="F111" s="19">
        <v>112000</v>
      </c>
      <c r="G111" s="19">
        <v>6000</v>
      </c>
      <c r="H111" s="19">
        <v>0</v>
      </c>
      <c r="I111" s="19">
        <v>67668.72</v>
      </c>
      <c r="J111" s="30"/>
      <c r="K111" s="30"/>
      <c r="L111" s="30"/>
    </row>
    <row r="112" spans="1:12" s="3" customFormat="1" ht="30" customHeight="1" x14ac:dyDescent="0.25">
      <c r="A112" s="7"/>
      <c r="B112" s="27" t="s">
        <v>183</v>
      </c>
      <c r="C112" s="19">
        <f t="shared" si="47"/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30"/>
      <c r="K112" s="30"/>
      <c r="L112" s="30"/>
    </row>
    <row r="113" spans="1:12" s="3" customFormat="1" ht="30" customHeight="1" x14ac:dyDescent="0.25">
      <c r="A113" s="7"/>
      <c r="B113" s="27" t="s">
        <v>184</v>
      </c>
      <c r="C113" s="19">
        <f t="shared" ref="C113:I113" si="61">C111+C112</f>
        <v>246288.72</v>
      </c>
      <c r="D113" s="19">
        <f t="shared" si="61"/>
        <v>30000</v>
      </c>
      <c r="E113" s="19">
        <f t="shared" si="61"/>
        <v>30620</v>
      </c>
      <c r="F113" s="19">
        <f t="shared" si="61"/>
        <v>112000</v>
      </c>
      <c r="G113" s="19">
        <f t="shared" si="61"/>
        <v>6000</v>
      </c>
      <c r="H113" s="19">
        <f t="shared" si="61"/>
        <v>0</v>
      </c>
      <c r="I113" s="19">
        <f t="shared" si="61"/>
        <v>67668.72</v>
      </c>
      <c r="J113" s="30"/>
      <c r="K113" s="30"/>
      <c r="L113" s="30"/>
    </row>
    <row r="114" spans="1:12" s="3" customFormat="1" ht="30" customHeight="1" x14ac:dyDescent="0.25">
      <c r="A114" s="7" t="s">
        <v>153</v>
      </c>
      <c r="B114" s="4" t="s">
        <v>41</v>
      </c>
      <c r="C114" s="19">
        <f t="shared" si="47"/>
        <v>468739.69</v>
      </c>
      <c r="D114" s="19">
        <v>170000</v>
      </c>
      <c r="E114" s="19">
        <v>894.5</v>
      </c>
      <c r="F114" s="19">
        <v>2894.51</v>
      </c>
      <c r="G114" s="19">
        <v>294230.68</v>
      </c>
      <c r="H114" s="19">
        <v>0</v>
      </c>
      <c r="I114" s="19">
        <v>720</v>
      </c>
      <c r="J114" s="30"/>
      <c r="K114" s="30"/>
      <c r="L114" s="30"/>
    </row>
    <row r="115" spans="1:12" s="3" customFormat="1" ht="30" customHeight="1" x14ac:dyDescent="0.25">
      <c r="A115" s="7"/>
      <c r="B115" s="27" t="s">
        <v>183</v>
      </c>
      <c r="C115" s="19">
        <f t="shared" si="47"/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30"/>
      <c r="K115" s="30"/>
      <c r="L115" s="30"/>
    </row>
    <row r="116" spans="1:12" s="3" customFormat="1" ht="30" customHeight="1" x14ac:dyDescent="0.25">
      <c r="A116" s="7"/>
      <c r="B116" s="27" t="s">
        <v>184</v>
      </c>
      <c r="C116" s="19">
        <f t="shared" ref="C116:I116" si="62">C114+C115</f>
        <v>468739.69</v>
      </c>
      <c r="D116" s="19">
        <f t="shared" si="62"/>
        <v>170000</v>
      </c>
      <c r="E116" s="19">
        <f t="shared" si="62"/>
        <v>894.5</v>
      </c>
      <c r="F116" s="19">
        <f t="shared" si="62"/>
        <v>2894.51</v>
      </c>
      <c r="G116" s="19">
        <f t="shared" si="62"/>
        <v>294230.68</v>
      </c>
      <c r="H116" s="19">
        <f t="shared" si="62"/>
        <v>0</v>
      </c>
      <c r="I116" s="19">
        <f t="shared" si="62"/>
        <v>720</v>
      </c>
      <c r="J116" s="30"/>
      <c r="K116" s="30"/>
      <c r="L116" s="30"/>
    </row>
    <row r="117" spans="1:12" s="3" customFormat="1" ht="30" customHeight="1" x14ac:dyDescent="0.25">
      <c r="A117" s="15" t="s">
        <v>109</v>
      </c>
      <c r="B117" s="16" t="s">
        <v>42</v>
      </c>
      <c r="C117" s="17">
        <f>C120+C123+C126</f>
        <v>99600</v>
      </c>
      <c r="D117" s="18">
        <f t="shared" ref="D117:I117" si="63">D120+D123+D126</f>
        <v>93100</v>
      </c>
      <c r="E117" s="18">
        <f t="shared" si="63"/>
        <v>0</v>
      </c>
      <c r="F117" s="18">
        <f t="shared" si="63"/>
        <v>0</v>
      </c>
      <c r="G117" s="18">
        <f t="shared" si="63"/>
        <v>0</v>
      </c>
      <c r="H117" s="18">
        <f t="shared" si="63"/>
        <v>0</v>
      </c>
      <c r="I117" s="18">
        <f t="shared" si="63"/>
        <v>6500</v>
      </c>
      <c r="J117" s="30"/>
      <c r="K117" s="30"/>
      <c r="L117" s="30"/>
    </row>
    <row r="118" spans="1:12" s="3" customFormat="1" ht="30" customHeight="1" x14ac:dyDescent="0.25">
      <c r="A118" s="15"/>
      <c r="B118" s="25" t="s">
        <v>183</v>
      </c>
      <c r="C118" s="17">
        <f>C121+C124+C127</f>
        <v>0</v>
      </c>
      <c r="D118" s="18">
        <f>D121+D124+D127</f>
        <v>0</v>
      </c>
      <c r="E118" s="18">
        <f t="shared" ref="E118:I118" si="64">E121+E124+E127</f>
        <v>0</v>
      </c>
      <c r="F118" s="18">
        <f t="shared" si="64"/>
        <v>0</v>
      </c>
      <c r="G118" s="18">
        <f t="shared" si="64"/>
        <v>0</v>
      </c>
      <c r="H118" s="18">
        <f t="shared" si="64"/>
        <v>0</v>
      </c>
      <c r="I118" s="18">
        <f t="shared" si="64"/>
        <v>0</v>
      </c>
      <c r="J118" s="30"/>
      <c r="K118" s="30"/>
      <c r="L118" s="30"/>
    </row>
    <row r="119" spans="1:12" s="3" customFormat="1" ht="30" customHeight="1" x14ac:dyDescent="0.25">
      <c r="A119" s="15"/>
      <c r="B119" s="25" t="s">
        <v>184</v>
      </c>
      <c r="C119" s="17">
        <f t="shared" ref="C119:I119" si="65">C117+C118</f>
        <v>99600</v>
      </c>
      <c r="D119" s="18">
        <f t="shared" si="65"/>
        <v>93100</v>
      </c>
      <c r="E119" s="18">
        <f t="shared" si="65"/>
        <v>0</v>
      </c>
      <c r="F119" s="18">
        <f t="shared" si="65"/>
        <v>0</v>
      </c>
      <c r="G119" s="18">
        <f t="shared" si="65"/>
        <v>0</v>
      </c>
      <c r="H119" s="18">
        <f t="shared" si="65"/>
        <v>0</v>
      </c>
      <c r="I119" s="18">
        <f t="shared" si="65"/>
        <v>6500</v>
      </c>
      <c r="J119" s="30"/>
      <c r="K119" s="30"/>
      <c r="L119" s="30"/>
    </row>
    <row r="120" spans="1:12" s="3" customFormat="1" ht="30" customHeight="1" x14ac:dyDescent="0.25">
      <c r="A120" s="7" t="s">
        <v>154</v>
      </c>
      <c r="B120" s="4" t="s">
        <v>43</v>
      </c>
      <c r="C120" s="19">
        <f t="shared" ref="C120:C127" si="66">SUM(D120:I120)</f>
        <v>98500</v>
      </c>
      <c r="D120" s="19">
        <v>92000</v>
      </c>
      <c r="E120" s="19">
        <v>0</v>
      </c>
      <c r="F120" s="19">
        <v>0</v>
      </c>
      <c r="G120" s="19">
        <v>0</v>
      </c>
      <c r="H120" s="19">
        <v>0</v>
      </c>
      <c r="I120" s="19">
        <v>6500</v>
      </c>
      <c r="J120" s="30"/>
      <c r="K120" s="30"/>
      <c r="L120" s="30"/>
    </row>
    <row r="121" spans="1:12" s="3" customFormat="1" ht="30" customHeight="1" x14ac:dyDescent="0.25">
      <c r="A121" s="7"/>
      <c r="B121" s="27" t="s">
        <v>183</v>
      </c>
      <c r="C121" s="19">
        <f t="shared" si="66"/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v>0</v>
      </c>
      <c r="I121" s="19">
        <v>0</v>
      </c>
      <c r="J121" s="30"/>
      <c r="K121" s="30"/>
      <c r="L121" s="30"/>
    </row>
    <row r="122" spans="1:12" s="3" customFormat="1" ht="30" customHeight="1" x14ac:dyDescent="0.25">
      <c r="A122" s="7"/>
      <c r="B122" s="27" t="s">
        <v>184</v>
      </c>
      <c r="C122" s="19">
        <f t="shared" ref="C122:I122" si="67">C120+C121</f>
        <v>98500</v>
      </c>
      <c r="D122" s="19">
        <f t="shared" si="67"/>
        <v>92000</v>
      </c>
      <c r="E122" s="19">
        <f t="shared" si="67"/>
        <v>0</v>
      </c>
      <c r="F122" s="19">
        <f t="shared" si="67"/>
        <v>0</v>
      </c>
      <c r="G122" s="19">
        <f t="shared" si="67"/>
        <v>0</v>
      </c>
      <c r="H122" s="19">
        <f t="shared" si="67"/>
        <v>0</v>
      </c>
      <c r="I122" s="19">
        <f t="shared" si="67"/>
        <v>6500</v>
      </c>
      <c r="J122" s="30"/>
      <c r="K122" s="30"/>
      <c r="L122" s="30"/>
    </row>
    <row r="123" spans="1:12" s="3" customFormat="1" ht="30" customHeight="1" x14ac:dyDescent="0.25">
      <c r="A123" s="7" t="s">
        <v>156</v>
      </c>
      <c r="B123" s="4" t="s">
        <v>44</v>
      </c>
      <c r="C123" s="19">
        <f t="shared" si="66"/>
        <v>0</v>
      </c>
      <c r="D123" s="19">
        <v>0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30"/>
      <c r="K123" s="30"/>
      <c r="L123" s="30"/>
    </row>
    <row r="124" spans="1:12" s="3" customFormat="1" ht="30" customHeight="1" x14ac:dyDescent="0.25">
      <c r="A124" s="7"/>
      <c r="B124" s="27" t="s">
        <v>183</v>
      </c>
      <c r="C124" s="19">
        <f t="shared" si="66"/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30"/>
      <c r="K124" s="30"/>
      <c r="L124" s="30"/>
    </row>
    <row r="125" spans="1:12" s="3" customFormat="1" ht="30" customHeight="1" x14ac:dyDescent="0.25">
      <c r="A125" s="7"/>
      <c r="B125" s="27" t="s">
        <v>184</v>
      </c>
      <c r="C125" s="19">
        <f t="shared" ref="C125:I125" si="68">C123+C124</f>
        <v>0</v>
      </c>
      <c r="D125" s="19">
        <f t="shared" si="68"/>
        <v>0</v>
      </c>
      <c r="E125" s="19">
        <f t="shared" si="68"/>
        <v>0</v>
      </c>
      <c r="F125" s="19">
        <f t="shared" si="68"/>
        <v>0</v>
      </c>
      <c r="G125" s="19">
        <f t="shared" si="68"/>
        <v>0</v>
      </c>
      <c r="H125" s="19">
        <f t="shared" si="68"/>
        <v>0</v>
      </c>
      <c r="I125" s="19">
        <f t="shared" si="68"/>
        <v>0</v>
      </c>
      <c r="J125" s="30"/>
      <c r="K125" s="30"/>
      <c r="L125" s="30"/>
    </row>
    <row r="126" spans="1:12" s="3" customFormat="1" ht="30" customHeight="1" x14ac:dyDescent="0.25">
      <c r="A126" s="7" t="s">
        <v>155</v>
      </c>
      <c r="B126" s="4" t="s">
        <v>45</v>
      </c>
      <c r="C126" s="19">
        <f t="shared" si="66"/>
        <v>1100</v>
      </c>
      <c r="D126" s="19">
        <v>1100</v>
      </c>
      <c r="E126" s="19">
        <v>0</v>
      </c>
      <c r="F126" s="19">
        <v>0</v>
      </c>
      <c r="G126" s="19">
        <v>0</v>
      </c>
      <c r="H126" s="19">
        <v>0</v>
      </c>
      <c r="I126" s="19">
        <v>0</v>
      </c>
      <c r="J126" s="30"/>
      <c r="K126" s="30"/>
      <c r="L126" s="30"/>
    </row>
    <row r="127" spans="1:12" s="3" customFormat="1" ht="30" customHeight="1" x14ac:dyDescent="0.25">
      <c r="A127" s="7"/>
      <c r="B127" s="27" t="s">
        <v>183</v>
      </c>
      <c r="C127" s="19">
        <f t="shared" si="66"/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30"/>
      <c r="K127" s="30"/>
      <c r="L127" s="30"/>
    </row>
    <row r="128" spans="1:12" s="3" customFormat="1" ht="30" customHeight="1" x14ac:dyDescent="0.25">
      <c r="A128" s="7"/>
      <c r="B128" s="27" t="s">
        <v>184</v>
      </c>
      <c r="C128" s="19">
        <f t="shared" ref="C128:I128" si="69">C126+C127</f>
        <v>1100</v>
      </c>
      <c r="D128" s="19">
        <f t="shared" si="69"/>
        <v>1100</v>
      </c>
      <c r="E128" s="19">
        <f t="shared" si="69"/>
        <v>0</v>
      </c>
      <c r="F128" s="19">
        <f t="shared" si="69"/>
        <v>0</v>
      </c>
      <c r="G128" s="19">
        <f t="shared" si="69"/>
        <v>0</v>
      </c>
      <c r="H128" s="19">
        <f t="shared" si="69"/>
        <v>0</v>
      </c>
      <c r="I128" s="19">
        <f t="shared" si="69"/>
        <v>0</v>
      </c>
      <c r="J128" s="30"/>
      <c r="K128" s="30"/>
      <c r="L128" s="30"/>
    </row>
    <row r="129" spans="1:12" s="3" customFormat="1" ht="30" customHeight="1" x14ac:dyDescent="0.25">
      <c r="A129" s="15" t="s">
        <v>110</v>
      </c>
      <c r="B129" s="16" t="s">
        <v>46</v>
      </c>
      <c r="C129" s="17">
        <f>C132+C135+C138+C141</f>
        <v>1520700</v>
      </c>
      <c r="D129" s="17">
        <f t="shared" ref="D129:I129" si="70">D132+D135+D138+D141</f>
        <v>0</v>
      </c>
      <c r="E129" s="17">
        <f t="shared" si="70"/>
        <v>0</v>
      </c>
      <c r="F129" s="17">
        <f t="shared" si="70"/>
        <v>0</v>
      </c>
      <c r="G129" s="17">
        <f t="shared" si="70"/>
        <v>0</v>
      </c>
      <c r="H129" s="17">
        <f t="shared" si="70"/>
        <v>0</v>
      </c>
      <c r="I129" s="17">
        <f t="shared" si="70"/>
        <v>1520700</v>
      </c>
      <c r="J129" s="30"/>
      <c r="K129" s="30"/>
      <c r="L129" s="30"/>
    </row>
    <row r="130" spans="1:12" s="3" customFormat="1" ht="30" customHeight="1" x14ac:dyDescent="0.25">
      <c r="A130" s="15"/>
      <c r="B130" s="25" t="s">
        <v>183</v>
      </c>
      <c r="C130" s="17">
        <f>C133+C136+C139+C142</f>
        <v>0</v>
      </c>
      <c r="D130" s="17">
        <f>D133+D136+D139+D142</f>
        <v>0</v>
      </c>
      <c r="E130" s="17">
        <f t="shared" ref="E130:I130" si="71">E133+E136+E139+E142</f>
        <v>0</v>
      </c>
      <c r="F130" s="17">
        <f t="shared" si="71"/>
        <v>0</v>
      </c>
      <c r="G130" s="17">
        <f t="shared" si="71"/>
        <v>0</v>
      </c>
      <c r="H130" s="17">
        <f t="shared" si="71"/>
        <v>0</v>
      </c>
      <c r="I130" s="17">
        <f t="shared" si="71"/>
        <v>0</v>
      </c>
      <c r="J130" s="30"/>
      <c r="K130" s="30"/>
      <c r="L130" s="30"/>
    </row>
    <row r="131" spans="1:12" s="3" customFormat="1" ht="30" customHeight="1" x14ac:dyDescent="0.25">
      <c r="A131" s="15"/>
      <c r="B131" s="25" t="s">
        <v>184</v>
      </c>
      <c r="C131" s="17">
        <f t="shared" ref="C131:I131" si="72">C129+C130</f>
        <v>1520700</v>
      </c>
      <c r="D131" s="17">
        <f t="shared" si="72"/>
        <v>0</v>
      </c>
      <c r="E131" s="17">
        <f t="shared" si="72"/>
        <v>0</v>
      </c>
      <c r="F131" s="17">
        <f t="shared" si="72"/>
        <v>0</v>
      </c>
      <c r="G131" s="17">
        <f t="shared" si="72"/>
        <v>0</v>
      </c>
      <c r="H131" s="17">
        <f t="shared" si="72"/>
        <v>0</v>
      </c>
      <c r="I131" s="17">
        <f t="shared" si="72"/>
        <v>1520700</v>
      </c>
      <c r="J131" s="30"/>
      <c r="K131" s="30"/>
      <c r="L131" s="30"/>
    </row>
    <row r="132" spans="1:12" s="3" customFormat="1" ht="30" customHeight="1" x14ac:dyDescent="0.25">
      <c r="A132" s="7" t="s">
        <v>157</v>
      </c>
      <c r="B132" s="4" t="s">
        <v>47</v>
      </c>
      <c r="C132" s="19">
        <f t="shared" ref="C132:C133" si="73">SUM(D132:I132)</f>
        <v>1142600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  <c r="I132" s="19">
        <v>1142600</v>
      </c>
      <c r="J132" s="30"/>
      <c r="K132" s="30"/>
      <c r="L132" s="30"/>
    </row>
    <row r="133" spans="1:12" s="3" customFormat="1" ht="30" customHeight="1" x14ac:dyDescent="0.25">
      <c r="A133" s="7"/>
      <c r="B133" s="27" t="s">
        <v>183</v>
      </c>
      <c r="C133" s="19">
        <f t="shared" si="73"/>
        <v>0</v>
      </c>
      <c r="D133" s="19">
        <v>0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30"/>
      <c r="K133" s="30"/>
      <c r="L133" s="30"/>
    </row>
    <row r="134" spans="1:12" s="3" customFormat="1" ht="30" customHeight="1" x14ac:dyDescent="0.25">
      <c r="A134" s="7"/>
      <c r="B134" s="27" t="s">
        <v>184</v>
      </c>
      <c r="C134" s="19">
        <f t="shared" ref="C134:I134" si="74">C132+C133</f>
        <v>1142600</v>
      </c>
      <c r="D134" s="19">
        <f t="shared" si="74"/>
        <v>0</v>
      </c>
      <c r="E134" s="19">
        <f t="shared" si="74"/>
        <v>0</v>
      </c>
      <c r="F134" s="19">
        <f t="shared" si="74"/>
        <v>0</v>
      </c>
      <c r="G134" s="19">
        <f t="shared" si="74"/>
        <v>0</v>
      </c>
      <c r="H134" s="19">
        <f t="shared" si="74"/>
        <v>0</v>
      </c>
      <c r="I134" s="19">
        <f t="shared" si="74"/>
        <v>1142600</v>
      </c>
      <c r="J134" s="30"/>
      <c r="K134" s="30"/>
      <c r="L134" s="30"/>
    </row>
    <row r="135" spans="1:12" s="3" customFormat="1" ht="30" customHeight="1" x14ac:dyDescent="0.25">
      <c r="A135" s="7" t="s">
        <v>158</v>
      </c>
      <c r="B135" s="4" t="s">
        <v>48</v>
      </c>
      <c r="C135" s="19">
        <f t="shared" ref="C135:C136" si="75">SUM(D135:I135)</f>
        <v>340000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340000</v>
      </c>
      <c r="J135" s="30"/>
      <c r="K135" s="30"/>
      <c r="L135" s="30"/>
    </row>
    <row r="136" spans="1:12" s="3" customFormat="1" ht="30" customHeight="1" x14ac:dyDescent="0.25">
      <c r="A136" s="7"/>
      <c r="B136" s="27" t="s">
        <v>183</v>
      </c>
      <c r="C136" s="19">
        <f t="shared" si="75"/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30"/>
      <c r="K136" s="30"/>
      <c r="L136" s="30"/>
    </row>
    <row r="137" spans="1:12" s="3" customFormat="1" ht="30" customHeight="1" x14ac:dyDescent="0.25">
      <c r="A137" s="7"/>
      <c r="B137" s="27" t="s">
        <v>184</v>
      </c>
      <c r="C137" s="19">
        <f t="shared" ref="C137:I137" si="76">C135+C136</f>
        <v>340000</v>
      </c>
      <c r="D137" s="19">
        <f t="shared" si="76"/>
        <v>0</v>
      </c>
      <c r="E137" s="19">
        <f t="shared" si="76"/>
        <v>0</v>
      </c>
      <c r="F137" s="19">
        <f t="shared" si="76"/>
        <v>0</v>
      </c>
      <c r="G137" s="19">
        <f t="shared" si="76"/>
        <v>0</v>
      </c>
      <c r="H137" s="19">
        <f t="shared" si="76"/>
        <v>0</v>
      </c>
      <c r="I137" s="19">
        <f t="shared" si="76"/>
        <v>340000</v>
      </c>
      <c r="J137" s="30"/>
      <c r="K137" s="30"/>
      <c r="L137" s="30"/>
    </row>
    <row r="138" spans="1:12" s="3" customFormat="1" ht="30" customHeight="1" x14ac:dyDescent="0.25">
      <c r="A138" s="7" t="s">
        <v>159</v>
      </c>
      <c r="B138" s="4" t="s">
        <v>49</v>
      </c>
      <c r="C138" s="19">
        <f t="shared" ref="C138:C142" si="77">SUM(D138:I138)</f>
        <v>2300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2300</v>
      </c>
      <c r="J138" s="30"/>
      <c r="K138" s="30"/>
      <c r="L138" s="30"/>
    </row>
    <row r="139" spans="1:12" s="3" customFormat="1" ht="30" customHeight="1" x14ac:dyDescent="0.25">
      <c r="A139" s="7"/>
      <c r="B139" s="27" t="s">
        <v>183</v>
      </c>
      <c r="C139" s="19">
        <f t="shared" si="77"/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30"/>
      <c r="K139" s="30"/>
      <c r="L139" s="30"/>
    </row>
    <row r="140" spans="1:12" s="3" customFormat="1" ht="30" customHeight="1" x14ac:dyDescent="0.25">
      <c r="A140" s="7"/>
      <c r="B140" s="27" t="s">
        <v>184</v>
      </c>
      <c r="C140" s="19">
        <f>C138+C139</f>
        <v>2300</v>
      </c>
      <c r="D140" s="19">
        <f t="shared" ref="D140:I140" si="78">D138+D139</f>
        <v>0</v>
      </c>
      <c r="E140" s="19">
        <f t="shared" si="78"/>
        <v>0</v>
      </c>
      <c r="F140" s="19">
        <f t="shared" si="78"/>
        <v>0</v>
      </c>
      <c r="G140" s="19">
        <f t="shared" si="78"/>
        <v>0</v>
      </c>
      <c r="H140" s="19">
        <f t="shared" si="78"/>
        <v>0</v>
      </c>
      <c r="I140" s="19">
        <f t="shared" si="78"/>
        <v>2300</v>
      </c>
      <c r="J140" s="30"/>
      <c r="K140" s="30"/>
      <c r="L140" s="30"/>
    </row>
    <row r="141" spans="1:12" s="3" customFormat="1" ht="30" customHeight="1" x14ac:dyDescent="0.25">
      <c r="A141" s="7" t="s">
        <v>160</v>
      </c>
      <c r="B141" s="4" t="s">
        <v>50</v>
      </c>
      <c r="C141" s="19">
        <f t="shared" si="77"/>
        <v>35800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  <c r="I141" s="19">
        <v>35800</v>
      </c>
      <c r="J141" s="30"/>
      <c r="K141" s="30"/>
      <c r="L141" s="30"/>
    </row>
    <row r="142" spans="1:12" s="3" customFormat="1" ht="30" customHeight="1" x14ac:dyDescent="0.25">
      <c r="A142" s="7"/>
      <c r="B142" s="27" t="s">
        <v>183</v>
      </c>
      <c r="C142" s="19">
        <f t="shared" si="77"/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v>0</v>
      </c>
      <c r="I142" s="19">
        <v>0</v>
      </c>
      <c r="J142" s="30"/>
      <c r="K142" s="30"/>
      <c r="L142" s="30"/>
    </row>
    <row r="143" spans="1:12" s="3" customFormat="1" ht="30" customHeight="1" x14ac:dyDescent="0.25">
      <c r="A143" s="7"/>
      <c r="B143" s="27" t="s">
        <v>184</v>
      </c>
      <c r="C143" s="19">
        <f t="shared" ref="C143:I143" si="79">C141+C142</f>
        <v>35800</v>
      </c>
      <c r="D143" s="19">
        <f t="shared" si="79"/>
        <v>0</v>
      </c>
      <c r="E143" s="19">
        <f t="shared" si="79"/>
        <v>0</v>
      </c>
      <c r="F143" s="19">
        <f t="shared" si="79"/>
        <v>0</v>
      </c>
      <c r="G143" s="19">
        <f t="shared" si="79"/>
        <v>0</v>
      </c>
      <c r="H143" s="19">
        <f t="shared" si="79"/>
        <v>0</v>
      </c>
      <c r="I143" s="19">
        <f t="shared" si="79"/>
        <v>35800</v>
      </c>
      <c r="J143" s="30"/>
      <c r="K143" s="30"/>
      <c r="L143" s="30"/>
    </row>
    <row r="144" spans="1:12" s="3" customFormat="1" ht="30" customHeight="1" x14ac:dyDescent="0.25">
      <c r="A144" s="15" t="s">
        <v>111</v>
      </c>
      <c r="B144" s="16" t="s">
        <v>51</v>
      </c>
      <c r="C144" s="17">
        <f t="shared" ref="C144:I145" si="80">C147+C150+C153+C156</f>
        <v>312158.83</v>
      </c>
      <c r="D144" s="17">
        <f t="shared" si="80"/>
        <v>189600</v>
      </c>
      <c r="E144" s="17">
        <f t="shared" si="80"/>
        <v>3510</v>
      </c>
      <c r="F144" s="17">
        <f t="shared" si="80"/>
        <v>11010</v>
      </c>
      <c r="G144" s="17">
        <f t="shared" si="80"/>
        <v>30678.83</v>
      </c>
      <c r="H144" s="17">
        <f t="shared" si="80"/>
        <v>16010</v>
      </c>
      <c r="I144" s="17">
        <f t="shared" si="80"/>
        <v>61350</v>
      </c>
      <c r="J144" s="30"/>
      <c r="K144" s="30"/>
      <c r="L144" s="30"/>
    </row>
    <row r="145" spans="1:12" s="3" customFormat="1" ht="30" customHeight="1" x14ac:dyDescent="0.25">
      <c r="A145" s="15"/>
      <c r="B145" s="25" t="s">
        <v>183</v>
      </c>
      <c r="C145" s="17">
        <f t="shared" si="80"/>
        <v>235393.99999999997</v>
      </c>
      <c r="D145" s="17">
        <f t="shared" si="80"/>
        <v>19266.37</v>
      </c>
      <c r="E145" s="17">
        <f t="shared" si="80"/>
        <v>1701.84</v>
      </c>
      <c r="F145" s="17">
        <f t="shared" si="80"/>
        <v>0</v>
      </c>
      <c r="G145" s="17">
        <f t="shared" si="80"/>
        <v>202139.02</v>
      </c>
      <c r="H145" s="17">
        <f t="shared" si="80"/>
        <v>12286.77</v>
      </c>
      <c r="I145" s="17">
        <f t="shared" si="80"/>
        <v>0</v>
      </c>
      <c r="J145" s="30"/>
      <c r="K145" s="30"/>
      <c r="L145" s="30"/>
    </row>
    <row r="146" spans="1:12" s="3" customFormat="1" ht="30" customHeight="1" x14ac:dyDescent="0.25">
      <c r="A146" s="15"/>
      <c r="B146" s="25" t="s">
        <v>184</v>
      </c>
      <c r="C146" s="17">
        <f>C144+C145</f>
        <v>547552.82999999996</v>
      </c>
      <c r="D146" s="17">
        <f t="shared" ref="D146:I146" si="81">D144+D145</f>
        <v>208866.37</v>
      </c>
      <c r="E146" s="17">
        <f t="shared" si="81"/>
        <v>5211.84</v>
      </c>
      <c r="F146" s="17">
        <f t="shared" si="81"/>
        <v>11010</v>
      </c>
      <c r="G146" s="17">
        <f t="shared" si="81"/>
        <v>232817.84999999998</v>
      </c>
      <c r="H146" s="17">
        <f t="shared" si="81"/>
        <v>28296.77</v>
      </c>
      <c r="I146" s="17">
        <f t="shared" si="81"/>
        <v>61350</v>
      </c>
      <c r="J146" s="30"/>
      <c r="K146" s="30"/>
      <c r="L146" s="30"/>
    </row>
    <row r="147" spans="1:12" s="3" customFormat="1" ht="30" customHeight="1" x14ac:dyDescent="0.25">
      <c r="A147" s="7" t="s">
        <v>161</v>
      </c>
      <c r="B147" s="4" t="s">
        <v>52</v>
      </c>
      <c r="C147" s="19">
        <f t="shared" ref="C147:C148" si="82">SUM(D147:I147)</f>
        <v>189068.83000000002</v>
      </c>
      <c r="D147" s="19">
        <v>151000</v>
      </c>
      <c r="E147" s="19">
        <v>500</v>
      </c>
      <c r="F147" s="19">
        <v>0</v>
      </c>
      <c r="G147" s="19">
        <v>23668.83</v>
      </c>
      <c r="H147" s="19">
        <v>11500</v>
      </c>
      <c r="I147" s="19">
        <v>2400</v>
      </c>
      <c r="J147" s="30"/>
      <c r="K147" s="30"/>
      <c r="L147" s="30"/>
    </row>
    <row r="148" spans="1:12" s="3" customFormat="1" ht="30" customHeight="1" x14ac:dyDescent="0.25">
      <c r="A148" s="7"/>
      <c r="B148" s="27" t="s">
        <v>183</v>
      </c>
      <c r="C148" s="19">
        <f t="shared" si="82"/>
        <v>235393.99999999997</v>
      </c>
      <c r="D148" s="19">
        <v>19266.37</v>
      </c>
      <c r="E148" s="19">
        <v>1701.84</v>
      </c>
      <c r="F148" s="19">
        <v>0</v>
      </c>
      <c r="G148" s="19">
        <v>202139.02</v>
      </c>
      <c r="H148" s="19">
        <v>12286.77</v>
      </c>
      <c r="I148" s="19">
        <v>0</v>
      </c>
      <c r="J148" s="30"/>
      <c r="K148" s="30"/>
      <c r="L148" s="30"/>
    </row>
    <row r="149" spans="1:12" s="3" customFormat="1" ht="30" customHeight="1" x14ac:dyDescent="0.25">
      <c r="A149" s="7"/>
      <c r="B149" s="27" t="s">
        <v>184</v>
      </c>
      <c r="C149" s="19">
        <f t="shared" ref="C149:I149" si="83">C147+C148</f>
        <v>424462.82999999996</v>
      </c>
      <c r="D149" s="19">
        <f t="shared" si="83"/>
        <v>170266.37</v>
      </c>
      <c r="E149" s="19">
        <f t="shared" si="83"/>
        <v>2201.84</v>
      </c>
      <c r="F149" s="19">
        <f t="shared" si="83"/>
        <v>0</v>
      </c>
      <c r="G149" s="19">
        <f t="shared" si="83"/>
        <v>225807.84999999998</v>
      </c>
      <c r="H149" s="19">
        <f t="shared" si="83"/>
        <v>23786.77</v>
      </c>
      <c r="I149" s="19">
        <f t="shared" si="83"/>
        <v>2400</v>
      </c>
      <c r="J149" s="30"/>
      <c r="K149" s="30"/>
      <c r="L149" s="30"/>
    </row>
    <row r="150" spans="1:12" s="3" customFormat="1" ht="30" customHeight="1" x14ac:dyDescent="0.25">
      <c r="A150" s="7" t="s">
        <v>162</v>
      </c>
      <c r="B150" s="4" t="s">
        <v>53</v>
      </c>
      <c r="C150" s="19">
        <f t="shared" ref="C150:C151" si="84">SUM(D150:I150)</f>
        <v>69850</v>
      </c>
      <c r="D150" s="19">
        <v>34000</v>
      </c>
      <c r="E150" s="19">
        <v>3000</v>
      </c>
      <c r="F150" s="19">
        <v>0</v>
      </c>
      <c r="G150" s="19">
        <v>7000</v>
      </c>
      <c r="H150" s="19">
        <v>4500</v>
      </c>
      <c r="I150" s="19">
        <v>21350</v>
      </c>
      <c r="J150" s="30"/>
      <c r="K150" s="30"/>
      <c r="L150" s="30"/>
    </row>
    <row r="151" spans="1:12" s="3" customFormat="1" ht="30" customHeight="1" x14ac:dyDescent="0.25">
      <c r="A151" s="7"/>
      <c r="B151" s="27" t="s">
        <v>183</v>
      </c>
      <c r="C151" s="19">
        <f t="shared" si="84"/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30"/>
      <c r="K151" s="30"/>
      <c r="L151" s="30"/>
    </row>
    <row r="152" spans="1:12" s="3" customFormat="1" ht="30" customHeight="1" x14ac:dyDescent="0.25">
      <c r="A152" s="7"/>
      <c r="B152" s="27" t="s">
        <v>184</v>
      </c>
      <c r="C152" s="19">
        <f t="shared" ref="C152:I152" si="85">C150+C151</f>
        <v>69850</v>
      </c>
      <c r="D152" s="19">
        <f t="shared" si="85"/>
        <v>34000</v>
      </c>
      <c r="E152" s="19">
        <f t="shared" si="85"/>
        <v>3000</v>
      </c>
      <c r="F152" s="19">
        <f t="shared" si="85"/>
        <v>0</v>
      </c>
      <c r="G152" s="19">
        <f t="shared" si="85"/>
        <v>7000</v>
      </c>
      <c r="H152" s="19">
        <f t="shared" si="85"/>
        <v>4500</v>
      </c>
      <c r="I152" s="19">
        <f t="shared" si="85"/>
        <v>21350</v>
      </c>
      <c r="J152" s="30"/>
      <c r="K152" s="30"/>
      <c r="L152" s="30"/>
    </row>
    <row r="153" spans="1:12" s="3" customFormat="1" ht="30" customHeight="1" x14ac:dyDescent="0.25">
      <c r="A153" s="7" t="s">
        <v>163</v>
      </c>
      <c r="B153" s="4" t="s">
        <v>54</v>
      </c>
      <c r="C153" s="19">
        <f t="shared" ref="C153:C154" si="86">SUM(D153:I153)</f>
        <v>14000</v>
      </c>
      <c r="D153" s="19">
        <v>3000</v>
      </c>
      <c r="E153" s="19">
        <v>0</v>
      </c>
      <c r="F153" s="19">
        <v>11000</v>
      </c>
      <c r="G153" s="19">
        <v>0</v>
      </c>
      <c r="H153" s="19">
        <v>0</v>
      </c>
      <c r="I153" s="19">
        <v>0</v>
      </c>
      <c r="J153" s="30"/>
      <c r="K153" s="30"/>
      <c r="L153" s="30"/>
    </row>
    <row r="154" spans="1:12" s="3" customFormat="1" ht="30" customHeight="1" x14ac:dyDescent="0.25">
      <c r="A154" s="7"/>
      <c r="B154" s="27" t="s">
        <v>183</v>
      </c>
      <c r="C154" s="19">
        <f t="shared" si="86"/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30"/>
      <c r="K154" s="30"/>
      <c r="L154" s="30"/>
    </row>
    <row r="155" spans="1:12" s="3" customFormat="1" ht="30" customHeight="1" x14ac:dyDescent="0.25">
      <c r="A155" s="7"/>
      <c r="B155" s="27" t="s">
        <v>184</v>
      </c>
      <c r="C155" s="19">
        <f t="shared" ref="C155:I155" si="87">C153+C154</f>
        <v>14000</v>
      </c>
      <c r="D155" s="19">
        <f>SUM(D153:D154)</f>
        <v>3000</v>
      </c>
      <c r="E155" s="19">
        <f t="shared" si="87"/>
        <v>0</v>
      </c>
      <c r="F155" s="19">
        <f t="shared" si="87"/>
        <v>11000</v>
      </c>
      <c r="G155" s="19">
        <f t="shared" si="87"/>
        <v>0</v>
      </c>
      <c r="H155" s="19">
        <f t="shared" si="87"/>
        <v>0</v>
      </c>
      <c r="I155" s="19">
        <f t="shared" si="87"/>
        <v>0</v>
      </c>
      <c r="J155" s="30"/>
      <c r="K155" s="30"/>
      <c r="L155" s="30"/>
    </row>
    <row r="156" spans="1:12" s="3" customFormat="1" ht="30" customHeight="1" x14ac:dyDescent="0.25">
      <c r="A156" s="7" t="s">
        <v>164</v>
      </c>
      <c r="B156" s="4" t="s">
        <v>55</v>
      </c>
      <c r="C156" s="19">
        <f t="shared" ref="C156:C157" si="88">SUM(D156:I156)</f>
        <v>39240</v>
      </c>
      <c r="D156" s="19">
        <v>1600</v>
      </c>
      <c r="E156" s="19">
        <v>10</v>
      </c>
      <c r="F156" s="19">
        <v>10</v>
      </c>
      <c r="G156" s="19">
        <v>10</v>
      </c>
      <c r="H156" s="19">
        <v>10</v>
      </c>
      <c r="I156" s="19">
        <v>37600</v>
      </c>
      <c r="J156" s="30"/>
      <c r="K156" s="30"/>
      <c r="L156" s="30"/>
    </row>
    <row r="157" spans="1:12" s="3" customFormat="1" ht="30" customHeight="1" x14ac:dyDescent="0.25">
      <c r="A157" s="7"/>
      <c r="B157" s="27" t="s">
        <v>183</v>
      </c>
      <c r="C157" s="19">
        <f t="shared" si="88"/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30"/>
      <c r="K157" s="30"/>
      <c r="L157" s="30"/>
    </row>
    <row r="158" spans="1:12" s="3" customFormat="1" ht="30" customHeight="1" x14ac:dyDescent="0.25">
      <c r="A158" s="7"/>
      <c r="B158" s="27" t="s">
        <v>184</v>
      </c>
      <c r="C158" s="19">
        <f t="shared" ref="C158:H158" si="89">C156+C157</f>
        <v>39240</v>
      </c>
      <c r="D158" s="19">
        <f t="shared" si="89"/>
        <v>1600</v>
      </c>
      <c r="E158" s="19">
        <f t="shared" si="89"/>
        <v>10</v>
      </c>
      <c r="F158" s="19">
        <f t="shared" si="89"/>
        <v>10</v>
      </c>
      <c r="G158" s="19">
        <f t="shared" si="89"/>
        <v>10</v>
      </c>
      <c r="H158" s="19">
        <f t="shared" si="89"/>
        <v>10</v>
      </c>
      <c r="I158" s="19">
        <v>36000</v>
      </c>
      <c r="J158" s="30"/>
      <c r="K158" s="30"/>
      <c r="L158" s="30"/>
    </row>
    <row r="159" spans="1:12" s="3" customFormat="1" ht="30" customHeight="1" x14ac:dyDescent="0.25">
      <c r="A159" s="15" t="s">
        <v>112</v>
      </c>
      <c r="B159" s="16" t="s">
        <v>56</v>
      </c>
      <c r="C159" s="17">
        <f>C162+C165</f>
        <v>2960000</v>
      </c>
      <c r="D159" s="17">
        <f t="shared" ref="D159:I159" si="90">D162+D165</f>
        <v>1355000</v>
      </c>
      <c r="E159" s="17">
        <f t="shared" si="90"/>
        <v>195000</v>
      </c>
      <c r="F159" s="17">
        <f t="shared" si="90"/>
        <v>0</v>
      </c>
      <c r="G159" s="17">
        <f t="shared" si="90"/>
        <v>1105000</v>
      </c>
      <c r="H159" s="17">
        <f t="shared" si="90"/>
        <v>296000</v>
      </c>
      <c r="I159" s="17">
        <f t="shared" si="90"/>
        <v>9000</v>
      </c>
      <c r="J159" s="30"/>
      <c r="K159" s="30"/>
      <c r="L159" s="30"/>
    </row>
    <row r="160" spans="1:12" s="3" customFormat="1" ht="30" customHeight="1" x14ac:dyDescent="0.25">
      <c r="A160" s="15"/>
      <c r="B160" s="25" t="s">
        <v>183</v>
      </c>
      <c r="C160" s="17">
        <f>C163+C166</f>
        <v>0</v>
      </c>
      <c r="D160" s="17">
        <f>D163+D166</f>
        <v>0</v>
      </c>
      <c r="E160" s="17">
        <f t="shared" ref="E160:I160" si="91">E163+E166</f>
        <v>0</v>
      </c>
      <c r="F160" s="17">
        <f t="shared" si="91"/>
        <v>0</v>
      </c>
      <c r="G160" s="17">
        <f t="shared" si="91"/>
        <v>0</v>
      </c>
      <c r="H160" s="17">
        <f t="shared" si="91"/>
        <v>0</v>
      </c>
      <c r="I160" s="17">
        <f t="shared" si="91"/>
        <v>0</v>
      </c>
      <c r="J160" s="30"/>
      <c r="K160" s="30"/>
      <c r="L160" s="30"/>
    </row>
    <row r="161" spans="1:12" s="3" customFormat="1" ht="30" customHeight="1" x14ac:dyDescent="0.25">
      <c r="A161" s="15"/>
      <c r="B161" s="25" t="s">
        <v>184</v>
      </c>
      <c r="C161" s="17">
        <f t="shared" ref="C161:I161" si="92">C159+C160</f>
        <v>2960000</v>
      </c>
      <c r="D161" s="17">
        <f t="shared" si="92"/>
        <v>1355000</v>
      </c>
      <c r="E161" s="17">
        <f t="shared" si="92"/>
        <v>195000</v>
      </c>
      <c r="F161" s="17">
        <f t="shared" si="92"/>
        <v>0</v>
      </c>
      <c r="G161" s="17">
        <f t="shared" si="92"/>
        <v>1105000</v>
      </c>
      <c r="H161" s="17">
        <f t="shared" si="92"/>
        <v>296000</v>
      </c>
      <c r="I161" s="17">
        <f t="shared" si="92"/>
        <v>9000</v>
      </c>
      <c r="J161" s="30"/>
      <c r="K161" s="30"/>
      <c r="L161" s="30"/>
    </row>
    <row r="162" spans="1:12" s="3" customFormat="1" ht="30" customHeight="1" x14ac:dyDescent="0.25">
      <c r="A162" s="7" t="s">
        <v>165</v>
      </c>
      <c r="B162" s="4" t="s">
        <v>57</v>
      </c>
      <c r="C162" s="19">
        <f t="shared" ref="C162:C163" si="93">SUM(D162:I162)</f>
        <v>2896000</v>
      </c>
      <c r="D162" s="19">
        <v>1350000</v>
      </c>
      <c r="E162" s="19">
        <v>194000</v>
      </c>
      <c r="F162" s="19">
        <v>0</v>
      </c>
      <c r="G162" s="19">
        <v>1100000</v>
      </c>
      <c r="H162" s="19">
        <v>246000</v>
      </c>
      <c r="I162" s="19">
        <v>6000</v>
      </c>
      <c r="J162" s="30"/>
      <c r="K162" s="30"/>
      <c r="L162" s="30"/>
    </row>
    <row r="163" spans="1:12" s="3" customFormat="1" ht="30" customHeight="1" x14ac:dyDescent="0.25">
      <c r="A163" s="7"/>
      <c r="B163" s="27" t="s">
        <v>183</v>
      </c>
      <c r="C163" s="19">
        <f t="shared" si="93"/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30"/>
      <c r="K163" s="30"/>
      <c r="L163" s="30"/>
    </row>
    <row r="164" spans="1:12" s="3" customFormat="1" ht="30" customHeight="1" x14ac:dyDescent="0.25">
      <c r="A164" s="7"/>
      <c r="B164" s="27" t="s">
        <v>184</v>
      </c>
      <c r="C164" s="19">
        <f t="shared" ref="C164:I164" si="94">C162+C163</f>
        <v>2896000</v>
      </c>
      <c r="D164" s="19">
        <f t="shared" si="94"/>
        <v>1350000</v>
      </c>
      <c r="E164" s="19">
        <f t="shared" si="94"/>
        <v>194000</v>
      </c>
      <c r="F164" s="19">
        <f t="shared" si="94"/>
        <v>0</v>
      </c>
      <c r="G164" s="19">
        <f t="shared" si="94"/>
        <v>1100000</v>
      </c>
      <c r="H164" s="19">
        <f t="shared" si="94"/>
        <v>246000</v>
      </c>
      <c r="I164" s="19">
        <f t="shared" si="94"/>
        <v>6000</v>
      </c>
      <c r="J164" s="30"/>
      <c r="K164" s="30"/>
      <c r="L164" s="30"/>
    </row>
    <row r="165" spans="1:12" s="3" customFormat="1" ht="30" customHeight="1" x14ac:dyDescent="0.25">
      <c r="A165" s="7" t="s">
        <v>166</v>
      </c>
      <c r="B165" s="4" t="s">
        <v>58</v>
      </c>
      <c r="C165" s="19">
        <f t="shared" ref="C165:C166" si="95">SUM(D165:I165)</f>
        <v>64000</v>
      </c>
      <c r="D165" s="19">
        <v>5000</v>
      </c>
      <c r="E165" s="19">
        <v>1000</v>
      </c>
      <c r="F165" s="19">
        <v>0</v>
      </c>
      <c r="G165" s="19">
        <v>5000</v>
      </c>
      <c r="H165" s="19">
        <v>50000</v>
      </c>
      <c r="I165" s="19">
        <v>3000</v>
      </c>
      <c r="J165" s="30"/>
      <c r="K165" s="30"/>
      <c r="L165" s="30"/>
    </row>
    <row r="166" spans="1:12" s="3" customFormat="1" ht="30" customHeight="1" x14ac:dyDescent="0.25">
      <c r="A166" s="7"/>
      <c r="B166" s="27" t="s">
        <v>183</v>
      </c>
      <c r="C166" s="19">
        <f t="shared" si="95"/>
        <v>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30"/>
      <c r="K166" s="30"/>
      <c r="L166" s="30"/>
    </row>
    <row r="167" spans="1:12" s="3" customFormat="1" ht="30" customHeight="1" x14ac:dyDescent="0.25">
      <c r="A167" s="7"/>
      <c r="B167" s="27" t="s">
        <v>184</v>
      </c>
      <c r="C167" s="19">
        <f t="shared" ref="C167:I167" si="96">C165+C166</f>
        <v>64000</v>
      </c>
      <c r="D167" s="19">
        <f t="shared" si="96"/>
        <v>5000</v>
      </c>
      <c r="E167" s="19">
        <f t="shared" si="96"/>
        <v>1000</v>
      </c>
      <c r="F167" s="19">
        <f t="shared" si="96"/>
        <v>0</v>
      </c>
      <c r="G167" s="19">
        <f t="shared" si="96"/>
        <v>5000</v>
      </c>
      <c r="H167" s="19">
        <f t="shared" si="96"/>
        <v>50000</v>
      </c>
      <c r="I167" s="19">
        <f t="shared" si="96"/>
        <v>3000</v>
      </c>
      <c r="J167" s="30"/>
      <c r="K167" s="30"/>
      <c r="L167" s="30"/>
    </row>
    <row r="168" spans="1:12" s="3" customFormat="1" ht="30" customHeight="1" x14ac:dyDescent="0.25">
      <c r="A168" s="15" t="s">
        <v>113</v>
      </c>
      <c r="B168" s="16" t="s">
        <v>59</v>
      </c>
      <c r="C168" s="17">
        <f>C171+C174+C177+C180</f>
        <v>17089964.420000002</v>
      </c>
      <c r="D168" s="17">
        <f t="shared" ref="D168:I169" si="97">D171+D174+D177</f>
        <v>0</v>
      </c>
      <c r="E168" s="17">
        <f t="shared" si="97"/>
        <v>0</v>
      </c>
      <c r="F168" s="17">
        <f>F171+F174+F177+F180</f>
        <v>16959964.420000002</v>
      </c>
      <c r="G168" s="17">
        <f t="shared" si="97"/>
        <v>130000</v>
      </c>
      <c r="H168" s="17">
        <f t="shared" si="97"/>
        <v>0</v>
      </c>
      <c r="I168" s="17">
        <f t="shared" si="97"/>
        <v>0</v>
      </c>
      <c r="J168" s="30"/>
      <c r="K168" s="30"/>
      <c r="L168" s="30"/>
    </row>
    <row r="169" spans="1:12" s="3" customFormat="1" ht="30" customHeight="1" x14ac:dyDescent="0.25">
      <c r="A169" s="15"/>
      <c r="B169" s="25" t="s">
        <v>183</v>
      </c>
      <c r="C169" s="17">
        <f>C172+C175+C178+C181</f>
        <v>130000</v>
      </c>
      <c r="D169" s="17">
        <f>D172+D175+D178+D181</f>
        <v>0</v>
      </c>
      <c r="E169" s="17">
        <f t="shared" ref="E169:H169" si="98">E172+E175+E178+E181</f>
        <v>0</v>
      </c>
      <c r="F169" s="17">
        <f>F172+F175+F178+F181</f>
        <v>130000</v>
      </c>
      <c r="G169" s="17">
        <f t="shared" si="98"/>
        <v>0</v>
      </c>
      <c r="H169" s="17">
        <f t="shared" si="98"/>
        <v>0</v>
      </c>
      <c r="I169" s="17">
        <f t="shared" si="97"/>
        <v>0</v>
      </c>
      <c r="J169" s="30"/>
      <c r="K169" s="30"/>
      <c r="L169" s="30"/>
    </row>
    <row r="170" spans="1:12" s="3" customFormat="1" ht="30" customHeight="1" x14ac:dyDescent="0.25">
      <c r="A170" s="15"/>
      <c r="B170" s="25" t="s">
        <v>184</v>
      </c>
      <c r="C170" s="17">
        <f>C173+C176+C179+C182</f>
        <v>17219964.420000002</v>
      </c>
      <c r="D170" s="17">
        <f t="shared" ref="D170:I170" si="99">D168+D169</f>
        <v>0</v>
      </c>
      <c r="E170" s="17">
        <f t="shared" si="99"/>
        <v>0</v>
      </c>
      <c r="F170" s="17">
        <f>F168+F169</f>
        <v>17089964.420000002</v>
      </c>
      <c r="G170" s="17">
        <f t="shared" si="99"/>
        <v>130000</v>
      </c>
      <c r="H170" s="17">
        <f t="shared" si="99"/>
        <v>0</v>
      </c>
      <c r="I170" s="17">
        <f t="shared" si="99"/>
        <v>0</v>
      </c>
      <c r="J170" s="30"/>
      <c r="K170" s="30"/>
      <c r="L170" s="30"/>
    </row>
    <row r="171" spans="1:12" s="3" customFormat="1" ht="30" customHeight="1" x14ac:dyDescent="0.25">
      <c r="A171" s="7" t="s">
        <v>167</v>
      </c>
      <c r="B171" s="4" t="s">
        <v>60</v>
      </c>
      <c r="C171" s="19">
        <f t="shared" ref="C171:C172" si="100">SUM(D171:I171)</f>
        <v>50000</v>
      </c>
      <c r="D171" s="19">
        <v>0</v>
      </c>
      <c r="E171" s="19">
        <v>0</v>
      </c>
      <c r="F171" s="19">
        <v>0</v>
      </c>
      <c r="G171" s="19">
        <v>50000</v>
      </c>
      <c r="H171" s="19">
        <v>0</v>
      </c>
      <c r="I171" s="19">
        <v>0</v>
      </c>
      <c r="J171" s="30"/>
      <c r="K171" s="30"/>
      <c r="L171" s="30"/>
    </row>
    <row r="172" spans="1:12" s="3" customFormat="1" ht="30" customHeight="1" x14ac:dyDescent="0.25">
      <c r="A172" s="7"/>
      <c r="B172" s="27" t="s">
        <v>183</v>
      </c>
      <c r="C172" s="19">
        <f t="shared" si="100"/>
        <v>0</v>
      </c>
      <c r="D172" s="19">
        <v>0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30"/>
      <c r="K172" s="30"/>
      <c r="L172" s="30"/>
    </row>
    <row r="173" spans="1:12" s="3" customFormat="1" ht="30" customHeight="1" x14ac:dyDescent="0.25">
      <c r="A173" s="7"/>
      <c r="B173" s="27" t="s">
        <v>184</v>
      </c>
      <c r="C173" s="19">
        <f t="shared" ref="C173:I173" si="101">C171+C172</f>
        <v>50000</v>
      </c>
      <c r="D173" s="19">
        <f t="shared" si="101"/>
        <v>0</v>
      </c>
      <c r="E173" s="19">
        <f t="shared" si="101"/>
        <v>0</v>
      </c>
      <c r="F173" s="19">
        <f t="shared" si="101"/>
        <v>0</v>
      </c>
      <c r="G173" s="19">
        <f t="shared" si="101"/>
        <v>50000</v>
      </c>
      <c r="H173" s="19">
        <f t="shared" si="101"/>
        <v>0</v>
      </c>
      <c r="I173" s="19">
        <f t="shared" si="101"/>
        <v>0</v>
      </c>
      <c r="J173" s="30"/>
      <c r="K173" s="30"/>
      <c r="L173" s="30"/>
    </row>
    <row r="174" spans="1:12" s="3" customFormat="1" ht="30" customHeight="1" x14ac:dyDescent="0.25">
      <c r="A174" s="7" t="s">
        <v>168</v>
      </c>
      <c r="B174" s="4" t="s">
        <v>61</v>
      </c>
      <c r="C174" s="19">
        <f t="shared" ref="C174:C175" si="102">SUM(D174:I174)</f>
        <v>15576601.42</v>
      </c>
      <c r="D174" s="19">
        <v>0</v>
      </c>
      <c r="E174" s="19">
        <v>0</v>
      </c>
      <c r="F174" s="19">
        <v>15576601.42</v>
      </c>
      <c r="G174" s="19">
        <v>0</v>
      </c>
      <c r="H174" s="19">
        <v>0</v>
      </c>
      <c r="I174" s="19">
        <v>0</v>
      </c>
      <c r="J174" s="30"/>
      <c r="K174" s="30"/>
      <c r="L174" s="30"/>
    </row>
    <row r="175" spans="1:12" s="3" customFormat="1" ht="30" customHeight="1" x14ac:dyDescent="0.25">
      <c r="A175" s="7"/>
      <c r="B175" s="27" t="s">
        <v>183</v>
      </c>
      <c r="C175" s="19">
        <f t="shared" si="102"/>
        <v>130000</v>
      </c>
      <c r="D175" s="19">
        <v>0</v>
      </c>
      <c r="E175" s="19">
        <v>0</v>
      </c>
      <c r="F175" s="19">
        <v>130000</v>
      </c>
      <c r="G175" s="19">
        <v>0</v>
      </c>
      <c r="H175" s="19">
        <v>0</v>
      </c>
      <c r="I175" s="19">
        <v>0</v>
      </c>
      <c r="J175" s="30"/>
      <c r="K175" s="30"/>
      <c r="L175" s="30"/>
    </row>
    <row r="176" spans="1:12" s="3" customFormat="1" ht="30" customHeight="1" x14ac:dyDescent="0.25">
      <c r="A176" s="7"/>
      <c r="B176" s="27" t="s">
        <v>184</v>
      </c>
      <c r="C176" s="19">
        <f>SUM(C174:C175)</f>
        <v>15706601.42</v>
      </c>
      <c r="D176" s="19">
        <f t="shared" ref="D176:I176" si="103">SUM(D174:D175)</f>
        <v>0</v>
      </c>
      <c r="E176" s="19">
        <f t="shared" si="103"/>
        <v>0</v>
      </c>
      <c r="F176" s="19">
        <f>SUM(F174:F175)</f>
        <v>15706601.42</v>
      </c>
      <c r="G176" s="19">
        <f t="shared" si="103"/>
        <v>0</v>
      </c>
      <c r="H176" s="19">
        <f t="shared" si="103"/>
        <v>0</v>
      </c>
      <c r="I176" s="19">
        <f t="shared" si="103"/>
        <v>0</v>
      </c>
      <c r="J176" s="30"/>
      <c r="K176" s="30"/>
      <c r="L176" s="30"/>
    </row>
    <row r="177" spans="1:12" s="3" customFormat="1" ht="30" customHeight="1" x14ac:dyDescent="0.25">
      <c r="A177" s="7" t="s">
        <v>169</v>
      </c>
      <c r="B177" s="4" t="s">
        <v>62</v>
      </c>
      <c r="C177" s="19">
        <f t="shared" ref="C177:C178" si="104">SUM(D177:I177)</f>
        <v>80000</v>
      </c>
      <c r="D177" s="19">
        <v>0</v>
      </c>
      <c r="E177" s="19">
        <v>0</v>
      </c>
      <c r="F177" s="19">
        <v>0</v>
      </c>
      <c r="G177" s="19">
        <v>80000</v>
      </c>
      <c r="H177" s="19">
        <v>0</v>
      </c>
      <c r="I177" s="19">
        <v>0</v>
      </c>
      <c r="J177" s="30"/>
      <c r="K177" s="30"/>
      <c r="L177" s="30"/>
    </row>
    <row r="178" spans="1:12" s="3" customFormat="1" ht="30" customHeight="1" x14ac:dyDescent="0.25">
      <c r="A178" s="7"/>
      <c r="B178" s="27" t="s">
        <v>183</v>
      </c>
      <c r="C178" s="19">
        <f t="shared" si="104"/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30"/>
      <c r="K178" s="30"/>
      <c r="L178" s="30"/>
    </row>
    <row r="179" spans="1:12" s="3" customFormat="1" ht="30" customHeight="1" x14ac:dyDescent="0.25">
      <c r="A179" s="7"/>
      <c r="B179" s="27" t="s">
        <v>184</v>
      </c>
      <c r="C179" s="19">
        <f t="shared" ref="C179:I179" si="105">C177+C178</f>
        <v>80000</v>
      </c>
      <c r="D179" s="19">
        <f t="shared" si="105"/>
        <v>0</v>
      </c>
      <c r="E179" s="19">
        <f t="shared" si="105"/>
        <v>0</v>
      </c>
      <c r="F179" s="19">
        <f t="shared" si="105"/>
        <v>0</v>
      </c>
      <c r="G179" s="19">
        <f t="shared" si="105"/>
        <v>80000</v>
      </c>
      <c r="H179" s="19">
        <f t="shared" si="105"/>
        <v>0</v>
      </c>
      <c r="I179" s="19">
        <f t="shared" si="105"/>
        <v>0</v>
      </c>
      <c r="J179" s="30"/>
      <c r="K179" s="30"/>
      <c r="L179" s="30"/>
    </row>
    <row r="180" spans="1:12" s="3" customFormat="1" ht="30" customHeight="1" x14ac:dyDescent="0.25">
      <c r="A180" s="7" t="s">
        <v>186</v>
      </c>
      <c r="B180" s="4" t="s">
        <v>187</v>
      </c>
      <c r="C180" s="19">
        <f t="shared" ref="C180:C181" si="106">SUM(D180:I180)</f>
        <v>1383363</v>
      </c>
      <c r="D180" s="19">
        <v>0</v>
      </c>
      <c r="E180" s="19">
        <v>0</v>
      </c>
      <c r="F180" s="19">
        <v>1383363</v>
      </c>
      <c r="G180" s="19">
        <v>0</v>
      </c>
      <c r="H180" s="19">
        <v>0</v>
      </c>
      <c r="I180" s="19">
        <v>0</v>
      </c>
      <c r="J180" s="30"/>
      <c r="K180" s="30"/>
      <c r="L180" s="30"/>
    </row>
    <row r="181" spans="1:12" s="3" customFormat="1" ht="30" customHeight="1" x14ac:dyDescent="0.25">
      <c r="A181" s="7"/>
      <c r="B181" s="27" t="s">
        <v>183</v>
      </c>
      <c r="C181" s="19">
        <f t="shared" si="106"/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30"/>
      <c r="K181" s="30"/>
      <c r="L181" s="30"/>
    </row>
    <row r="182" spans="1:12" s="3" customFormat="1" ht="30" customHeight="1" x14ac:dyDescent="0.25">
      <c r="A182" s="7"/>
      <c r="B182" s="27" t="s">
        <v>184</v>
      </c>
      <c r="C182" s="19">
        <f t="shared" ref="C182:I182" si="107">C180+C181</f>
        <v>1383363</v>
      </c>
      <c r="D182" s="19">
        <f t="shared" si="107"/>
        <v>0</v>
      </c>
      <c r="E182" s="19">
        <f t="shared" si="107"/>
        <v>0</v>
      </c>
      <c r="F182" s="19">
        <f t="shared" si="107"/>
        <v>1383363</v>
      </c>
      <c r="G182" s="19">
        <f t="shared" si="107"/>
        <v>0</v>
      </c>
      <c r="H182" s="19">
        <f t="shared" si="107"/>
        <v>0</v>
      </c>
      <c r="I182" s="19">
        <f t="shared" si="107"/>
        <v>0</v>
      </c>
      <c r="J182" s="30"/>
      <c r="K182" s="30"/>
      <c r="L182" s="30"/>
    </row>
    <row r="183" spans="1:12" s="3" customFormat="1" ht="30" customHeight="1" x14ac:dyDescent="0.25">
      <c r="A183" s="15" t="s">
        <v>114</v>
      </c>
      <c r="B183" s="16" t="s">
        <v>63</v>
      </c>
      <c r="C183" s="17">
        <f>C186+C189+C192</f>
        <v>208780</v>
      </c>
      <c r="D183" s="17">
        <f t="shared" ref="D183:I183" si="108">D186+D189+D192</f>
        <v>40000</v>
      </c>
      <c r="E183" s="17">
        <f t="shared" si="108"/>
        <v>0</v>
      </c>
      <c r="F183" s="17">
        <f t="shared" si="108"/>
        <v>30000</v>
      </c>
      <c r="G183" s="17">
        <f t="shared" si="108"/>
        <v>0</v>
      </c>
      <c r="H183" s="17">
        <f t="shared" si="108"/>
        <v>0</v>
      </c>
      <c r="I183" s="17">
        <f t="shared" si="108"/>
        <v>138780</v>
      </c>
      <c r="J183" s="30"/>
      <c r="K183" s="30"/>
      <c r="L183" s="30"/>
    </row>
    <row r="184" spans="1:12" s="3" customFormat="1" ht="30" customHeight="1" x14ac:dyDescent="0.25">
      <c r="A184" s="15"/>
      <c r="B184" s="25" t="s">
        <v>183</v>
      </c>
      <c r="C184" s="17">
        <f>C187+C190+C193</f>
        <v>58964.26</v>
      </c>
      <c r="D184" s="17">
        <f>D187+D190+D193</f>
        <v>0</v>
      </c>
      <c r="E184" s="17">
        <f t="shared" ref="E184:I184" si="109">E187+E190+E193</f>
        <v>0</v>
      </c>
      <c r="F184" s="17">
        <f t="shared" si="109"/>
        <v>0</v>
      </c>
      <c r="G184" s="17">
        <f t="shared" si="109"/>
        <v>0</v>
      </c>
      <c r="H184" s="17">
        <f t="shared" si="109"/>
        <v>0</v>
      </c>
      <c r="I184" s="17">
        <f t="shared" si="109"/>
        <v>58964.26</v>
      </c>
      <c r="J184" s="30"/>
      <c r="K184" s="30"/>
      <c r="L184" s="30"/>
    </row>
    <row r="185" spans="1:12" s="3" customFormat="1" ht="30" customHeight="1" x14ac:dyDescent="0.25">
      <c r="A185" s="15"/>
      <c r="B185" s="25" t="s">
        <v>184</v>
      </c>
      <c r="C185" s="17">
        <f t="shared" ref="C185:I185" si="110">C183+C184</f>
        <v>267744.26</v>
      </c>
      <c r="D185" s="17">
        <f t="shared" si="110"/>
        <v>40000</v>
      </c>
      <c r="E185" s="17">
        <f t="shared" si="110"/>
        <v>0</v>
      </c>
      <c r="F185" s="17">
        <f t="shared" si="110"/>
        <v>30000</v>
      </c>
      <c r="G185" s="17">
        <f t="shared" si="110"/>
        <v>0</v>
      </c>
      <c r="H185" s="17">
        <f t="shared" si="110"/>
        <v>0</v>
      </c>
      <c r="I185" s="17">
        <f t="shared" si="110"/>
        <v>197744.26</v>
      </c>
      <c r="J185" s="30"/>
      <c r="K185" s="30"/>
      <c r="L185" s="30"/>
    </row>
    <row r="186" spans="1:12" s="3" customFormat="1" ht="30" customHeight="1" x14ac:dyDescent="0.25">
      <c r="A186" s="7" t="s">
        <v>170</v>
      </c>
      <c r="B186" s="4" t="s">
        <v>64</v>
      </c>
      <c r="C186" s="19">
        <f t="shared" ref="C186:C187" si="111">SUM(D186:I186)</f>
        <v>70000</v>
      </c>
      <c r="D186" s="19">
        <v>40000</v>
      </c>
      <c r="E186" s="19">
        <v>0</v>
      </c>
      <c r="F186" s="19">
        <v>30000</v>
      </c>
      <c r="G186" s="19">
        <v>0</v>
      </c>
      <c r="H186" s="19">
        <v>0</v>
      </c>
      <c r="I186" s="19">
        <v>0</v>
      </c>
      <c r="J186" s="30"/>
      <c r="K186" s="30"/>
      <c r="L186" s="30"/>
    </row>
    <row r="187" spans="1:12" s="3" customFormat="1" ht="30" customHeight="1" x14ac:dyDescent="0.25">
      <c r="A187" s="7"/>
      <c r="B187" s="27" t="s">
        <v>183</v>
      </c>
      <c r="C187" s="19">
        <f t="shared" si="111"/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30"/>
      <c r="K187" s="30"/>
      <c r="L187" s="30"/>
    </row>
    <row r="188" spans="1:12" s="3" customFormat="1" ht="30" customHeight="1" x14ac:dyDescent="0.25">
      <c r="A188" s="7"/>
      <c r="B188" s="27" t="s">
        <v>184</v>
      </c>
      <c r="C188" s="19">
        <f t="shared" ref="C188:I188" si="112">C186+C187</f>
        <v>70000</v>
      </c>
      <c r="D188" s="19">
        <f t="shared" si="112"/>
        <v>40000</v>
      </c>
      <c r="E188" s="19">
        <f t="shared" si="112"/>
        <v>0</v>
      </c>
      <c r="F188" s="19">
        <f t="shared" si="112"/>
        <v>30000</v>
      </c>
      <c r="G188" s="19">
        <f t="shared" si="112"/>
        <v>0</v>
      </c>
      <c r="H188" s="19">
        <f t="shared" si="112"/>
        <v>0</v>
      </c>
      <c r="I188" s="19">
        <f t="shared" si="112"/>
        <v>0</v>
      </c>
      <c r="J188" s="30"/>
      <c r="K188" s="30"/>
      <c r="L188" s="30"/>
    </row>
    <row r="189" spans="1:12" s="3" customFormat="1" ht="30" customHeight="1" x14ac:dyDescent="0.25">
      <c r="A189" s="7" t="s">
        <v>171</v>
      </c>
      <c r="B189" s="4" t="s">
        <v>65</v>
      </c>
      <c r="C189" s="19">
        <f t="shared" ref="C189:C190" si="113">SUM(D189:I189)</f>
        <v>0</v>
      </c>
      <c r="D189" s="19">
        <v>0</v>
      </c>
      <c r="E189" s="19">
        <v>0</v>
      </c>
      <c r="F189" s="19">
        <v>0</v>
      </c>
      <c r="G189" s="19">
        <v>0</v>
      </c>
      <c r="H189" s="19">
        <v>0</v>
      </c>
      <c r="I189" s="19">
        <v>0</v>
      </c>
      <c r="J189" s="30"/>
      <c r="K189" s="30"/>
      <c r="L189" s="30"/>
    </row>
    <row r="190" spans="1:12" s="3" customFormat="1" ht="30" customHeight="1" x14ac:dyDescent="0.25">
      <c r="A190" s="7"/>
      <c r="B190" s="27" t="s">
        <v>183</v>
      </c>
      <c r="C190" s="19">
        <f t="shared" si="113"/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30"/>
      <c r="K190" s="30"/>
      <c r="L190" s="30"/>
    </row>
    <row r="191" spans="1:12" s="3" customFormat="1" ht="30" customHeight="1" x14ac:dyDescent="0.25">
      <c r="A191" s="7"/>
      <c r="B191" s="27" t="s">
        <v>184</v>
      </c>
      <c r="C191" s="19">
        <f t="shared" ref="C191:I191" si="114">C189+C190</f>
        <v>0</v>
      </c>
      <c r="D191" s="19">
        <f t="shared" si="114"/>
        <v>0</v>
      </c>
      <c r="E191" s="19">
        <f t="shared" si="114"/>
        <v>0</v>
      </c>
      <c r="F191" s="19">
        <f t="shared" si="114"/>
        <v>0</v>
      </c>
      <c r="G191" s="19">
        <f t="shared" si="114"/>
        <v>0</v>
      </c>
      <c r="H191" s="19">
        <f t="shared" si="114"/>
        <v>0</v>
      </c>
      <c r="I191" s="19">
        <f t="shared" si="114"/>
        <v>0</v>
      </c>
      <c r="J191" s="30"/>
      <c r="K191" s="30"/>
      <c r="L191" s="30"/>
    </row>
    <row r="192" spans="1:12" s="3" customFormat="1" ht="30" customHeight="1" x14ac:dyDescent="0.25">
      <c r="A192" s="7" t="s">
        <v>172</v>
      </c>
      <c r="B192" s="4" t="s">
        <v>66</v>
      </c>
      <c r="C192" s="19">
        <f t="shared" ref="C192:C193" si="115">SUM(D192:I192)</f>
        <v>138780</v>
      </c>
      <c r="D192" s="19">
        <v>0</v>
      </c>
      <c r="E192" s="19">
        <v>0</v>
      </c>
      <c r="F192" s="19">
        <v>0</v>
      </c>
      <c r="G192" s="19">
        <v>0</v>
      </c>
      <c r="H192" s="19">
        <v>0</v>
      </c>
      <c r="I192" s="19">
        <v>138780</v>
      </c>
      <c r="J192" s="30"/>
      <c r="K192" s="30"/>
      <c r="L192" s="30"/>
    </row>
    <row r="193" spans="1:12" s="3" customFormat="1" ht="30" customHeight="1" x14ac:dyDescent="0.25">
      <c r="A193" s="7"/>
      <c r="B193" s="27" t="s">
        <v>183</v>
      </c>
      <c r="C193" s="19">
        <f t="shared" si="115"/>
        <v>58964.26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58964.26</v>
      </c>
      <c r="J193" s="30"/>
      <c r="K193" s="30"/>
      <c r="L193" s="30"/>
    </row>
    <row r="194" spans="1:12" s="3" customFormat="1" ht="30" customHeight="1" x14ac:dyDescent="0.25">
      <c r="A194" s="7"/>
      <c r="B194" s="27" t="s">
        <v>184</v>
      </c>
      <c r="C194" s="19">
        <f t="shared" ref="C194:I194" si="116">C192+C193</f>
        <v>197744.26</v>
      </c>
      <c r="D194" s="19">
        <f t="shared" si="116"/>
        <v>0</v>
      </c>
      <c r="E194" s="19">
        <f t="shared" si="116"/>
        <v>0</v>
      </c>
      <c r="F194" s="19">
        <f t="shared" si="116"/>
        <v>0</v>
      </c>
      <c r="G194" s="19">
        <f t="shared" si="116"/>
        <v>0</v>
      </c>
      <c r="H194" s="19">
        <f t="shared" si="116"/>
        <v>0</v>
      </c>
      <c r="I194" s="19">
        <f t="shared" si="116"/>
        <v>197744.26</v>
      </c>
      <c r="J194" s="30"/>
      <c r="K194" s="30"/>
      <c r="L194" s="30"/>
    </row>
    <row r="195" spans="1:12" s="3" customFormat="1" ht="30" customHeight="1" x14ac:dyDescent="0.25">
      <c r="A195" s="22"/>
      <c r="B195" s="5" t="s">
        <v>67</v>
      </c>
      <c r="C195" s="6">
        <f>C57+C66+C117+C129+C144+C159+C168+C183</f>
        <v>28743432.590000004</v>
      </c>
      <c r="D195" s="6">
        <f>D57+D66+D117+D4+D129+D144+D159+D168+D183</f>
        <v>5826153.6600000001</v>
      </c>
      <c r="E195" s="6">
        <f>E57+E66+E117+E4+E129+E144+E159+E168+E183</f>
        <v>1131710</v>
      </c>
      <c r="F195" s="6">
        <f>F57+F66+F117+F129+F144+F159+F168+F183</f>
        <v>17139068.930000003</v>
      </c>
      <c r="G195" s="6">
        <f>G57+G66+G117+G4+G129+G144+G159+G168+G183</f>
        <v>2079510</v>
      </c>
      <c r="H195" s="6">
        <f>H57+H66+H117+H4+H129+H144+H159+H168+H183</f>
        <v>587510</v>
      </c>
      <c r="I195" s="6">
        <f>I57+I66+I117+I4+I129+I144+I159+I168+I183</f>
        <v>1979480</v>
      </c>
      <c r="J195" s="34"/>
      <c r="K195" s="30"/>
      <c r="L195" s="30"/>
    </row>
    <row r="196" spans="1:12" s="3" customFormat="1" ht="30" customHeight="1" x14ac:dyDescent="0.25">
      <c r="A196" s="22"/>
      <c r="B196" s="26" t="s">
        <v>183</v>
      </c>
      <c r="C196" s="6">
        <f>C58+C67+C118+C130+C145+C160+C169+C184</f>
        <v>1624358.26</v>
      </c>
      <c r="D196" s="6">
        <f>D58+D67+D118+D130+D145+D160+D169+D184</f>
        <v>1219266.3700000001</v>
      </c>
      <c r="E196" s="6">
        <f>E58+E67+E118+E130+E145+E160+E169+E184</f>
        <v>1701.84</v>
      </c>
      <c r="F196" s="6">
        <f>F58+F67+F118+F130+F145+F160+F169+F184</f>
        <v>130000</v>
      </c>
      <c r="G196" s="6">
        <f>G58+G67+G118+G130+G145+G160+G169+G184</f>
        <v>202139.02</v>
      </c>
      <c r="H196" s="6">
        <f>H58+H67+H118+H130+H145+H160+H169+H184</f>
        <v>12286.77</v>
      </c>
      <c r="I196" s="6">
        <f>I58+I67+I118+I130+I145+I160+I169+I184</f>
        <v>58964.26</v>
      </c>
      <c r="J196" s="34"/>
      <c r="K196" s="30"/>
      <c r="L196" s="30"/>
    </row>
    <row r="197" spans="1:12" s="3" customFormat="1" ht="30" customHeight="1" x14ac:dyDescent="0.25">
      <c r="A197" s="22"/>
      <c r="B197" s="26" t="s">
        <v>184</v>
      </c>
      <c r="C197" s="6">
        <f>C195+C196</f>
        <v>30367790.850000005</v>
      </c>
      <c r="D197" s="6">
        <f t="shared" ref="D197:I197" si="117">D195+D196</f>
        <v>7045420.0300000003</v>
      </c>
      <c r="E197" s="6">
        <f t="shared" si="117"/>
        <v>1133411.8400000001</v>
      </c>
      <c r="F197" s="6">
        <f t="shared" si="117"/>
        <v>17269068.930000003</v>
      </c>
      <c r="G197" s="6">
        <f t="shared" si="117"/>
        <v>2281649.02</v>
      </c>
      <c r="H197" s="6">
        <f t="shared" si="117"/>
        <v>599796.77</v>
      </c>
      <c r="I197" s="6">
        <f t="shared" si="117"/>
        <v>2038444.26</v>
      </c>
      <c r="J197" s="34"/>
      <c r="K197" s="34"/>
      <c r="L197" s="30"/>
    </row>
    <row r="198" spans="1:12" s="3" customFormat="1" ht="9.9499999999999993" customHeight="1" x14ac:dyDescent="0.25">
      <c r="A198" s="23"/>
      <c r="B198" s="9"/>
      <c r="C198" s="10"/>
      <c r="D198" s="10"/>
      <c r="E198" s="10"/>
      <c r="F198" s="10"/>
      <c r="G198" s="10"/>
      <c r="H198" s="10"/>
      <c r="I198" s="10"/>
      <c r="J198" s="30"/>
      <c r="K198" s="30"/>
      <c r="L198" s="30"/>
    </row>
    <row r="199" spans="1:12" s="3" customFormat="1" ht="30" customHeight="1" x14ac:dyDescent="0.25">
      <c r="A199" s="22"/>
      <c r="B199" s="5" t="s">
        <v>68</v>
      </c>
      <c r="C199" s="6">
        <f>C52-C195</f>
        <v>574999.99999999627</v>
      </c>
      <c r="D199" s="6">
        <f t="shared" ref="C199:I200" si="118">D52-D195</f>
        <v>210000</v>
      </c>
      <c r="E199" s="6">
        <f t="shared" si="118"/>
        <v>10000</v>
      </c>
      <c r="F199" s="6">
        <v>25500</v>
      </c>
      <c r="G199" s="6">
        <f t="shared" si="118"/>
        <v>170000</v>
      </c>
      <c r="H199" s="6">
        <f t="shared" si="118"/>
        <v>40000</v>
      </c>
      <c r="I199" s="6">
        <f t="shared" si="118"/>
        <v>119500</v>
      </c>
      <c r="J199" s="30"/>
      <c r="K199" s="30"/>
      <c r="L199" s="30"/>
    </row>
    <row r="200" spans="1:12" s="3" customFormat="1" ht="30" customHeight="1" x14ac:dyDescent="0.25">
      <c r="A200" s="22"/>
      <c r="B200" s="26" t="s">
        <v>183</v>
      </c>
      <c r="C200" s="6">
        <f t="shared" si="118"/>
        <v>-135394</v>
      </c>
      <c r="D200" s="6">
        <f t="shared" si="118"/>
        <v>-19266.370000000112</v>
      </c>
      <c r="E200" s="6">
        <f t="shared" si="118"/>
        <v>-1701.84</v>
      </c>
      <c r="F200" s="6">
        <v>0</v>
      </c>
      <c r="G200" s="6">
        <f t="shared" si="118"/>
        <v>-102139.01999999999</v>
      </c>
      <c r="H200" s="6">
        <f t="shared" si="118"/>
        <v>-12286.77</v>
      </c>
      <c r="I200" s="6">
        <f t="shared" si="118"/>
        <v>0</v>
      </c>
      <c r="J200" s="30"/>
      <c r="K200" s="30"/>
      <c r="L200" s="30"/>
    </row>
    <row r="201" spans="1:12" s="3" customFormat="1" ht="30" customHeight="1" x14ac:dyDescent="0.25">
      <c r="A201" s="22"/>
      <c r="B201" s="26" t="s">
        <v>184</v>
      </c>
      <c r="C201" s="6">
        <f>C199+C200</f>
        <v>439605.99999999627</v>
      </c>
      <c r="D201" s="6">
        <f t="shared" ref="D201:I201" si="119">D199+D200</f>
        <v>190733.62999999989</v>
      </c>
      <c r="E201" s="6">
        <f t="shared" si="119"/>
        <v>8298.16</v>
      </c>
      <c r="F201" s="6">
        <f t="shared" si="119"/>
        <v>25500</v>
      </c>
      <c r="G201" s="6">
        <f t="shared" si="119"/>
        <v>67860.98000000001</v>
      </c>
      <c r="H201" s="6">
        <f t="shared" si="119"/>
        <v>27713.23</v>
      </c>
      <c r="I201" s="6">
        <f t="shared" si="119"/>
        <v>119500</v>
      </c>
      <c r="J201" s="30"/>
      <c r="K201" s="30"/>
      <c r="L201" s="30"/>
    </row>
    <row r="202" spans="1:12" s="3" customFormat="1" ht="9.9499999999999993" customHeight="1" x14ac:dyDescent="0.25">
      <c r="A202" s="23"/>
      <c r="B202" s="9"/>
      <c r="C202" s="10"/>
      <c r="D202" s="10"/>
      <c r="E202" s="10"/>
      <c r="F202" s="10"/>
      <c r="G202" s="10"/>
      <c r="H202" s="10"/>
      <c r="I202" s="10"/>
      <c r="J202" s="30"/>
      <c r="K202" s="30"/>
      <c r="L202" s="30"/>
    </row>
    <row r="203" spans="1:12" s="3" customFormat="1" ht="30" customHeight="1" x14ac:dyDescent="0.25">
      <c r="A203" s="5" t="s">
        <v>24</v>
      </c>
      <c r="B203" s="5" t="s">
        <v>69</v>
      </c>
      <c r="C203" s="6">
        <f>C206-C212</f>
        <v>-15000</v>
      </c>
      <c r="D203" s="6">
        <f t="shared" ref="D203:I203" si="120">D206-D212</f>
        <v>2000</v>
      </c>
      <c r="E203" s="6">
        <f t="shared" si="120"/>
        <v>0</v>
      </c>
      <c r="F203" s="6">
        <f t="shared" si="120"/>
        <v>2500</v>
      </c>
      <c r="G203" s="6">
        <f t="shared" si="120"/>
        <v>0</v>
      </c>
      <c r="H203" s="6">
        <f t="shared" si="120"/>
        <v>0</v>
      </c>
      <c r="I203" s="6">
        <f t="shared" si="120"/>
        <v>-19500</v>
      </c>
      <c r="J203" s="30"/>
      <c r="K203" s="30"/>
      <c r="L203" s="30"/>
    </row>
    <row r="204" spans="1:12" s="3" customFormat="1" ht="30" customHeight="1" x14ac:dyDescent="0.25">
      <c r="A204" s="5"/>
      <c r="B204" s="26" t="s">
        <v>183</v>
      </c>
      <c r="C204" s="6">
        <f>C207-C213</f>
        <v>0</v>
      </c>
      <c r="D204" s="6">
        <f t="shared" ref="D204:I204" si="121">D207-D213</f>
        <v>0</v>
      </c>
      <c r="E204" s="6">
        <f t="shared" si="121"/>
        <v>0</v>
      </c>
      <c r="F204" s="6">
        <f t="shared" si="121"/>
        <v>0</v>
      </c>
      <c r="G204" s="6">
        <f t="shared" si="121"/>
        <v>0</v>
      </c>
      <c r="H204" s="6">
        <f t="shared" si="121"/>
        <v>0</v>
      </c>
      <c r="I204" s="6">
        <f t="shared" si="121"/>
        <v>0</v>
      </c>
      <c r="J204" s="30"/>
      <c r="K204" s="30"/>
      <c r="L204" s="30"/>
    </row>
    <row r="205" spans="1:12" s="3" customFormat="1" ht="30" customHeight="1" x14ac:dyDescent="0.25">
      <c r="A205" s="5"/>
      <c r="B205" s="26" t="s">
        <v>184</v>
      </c>
      <c r="C205" s="6">
        <f>C203+C204</f>
        <v>-15000</v>
      </c>
      <c r="D205" s="6">
        <f t="shared" ref="D205:I205" si="122">D203+D204</f>
        <v>2000</v>
      </c>
      <c r="E205" s="6">
        <f t="shared" si="122"/>
        <v>0</v>
      </c>
      <c r="F205" s="6">
        <f t="shared" si="122"/>
        <v>2500</v>
      </c>
      <c r="G205" s="6">
        <f t="shared" si="122"/>
        <v>0</v>
      </c>
      <c r="H205" s="6">
        <f t="shared" si="122"/>
        <v>0</v>
      </c>
      <c r="I205" s="6">
        <f t="shared" si="122"/>
        <v>-19500</v>
      </c>
      <c r="J205" s="30"/>
      <c r="K205" s="30"/>
      <c r="L205" s="30"/>
    </row>
    <row r="206" spans="1:12" s="3" customFormat="1" ht="30" customHeight="1" x14ac:dyDescent="0.25">
      <c r="A206" s="15" t="s">
        <v>117</v>
      </c>
      <c r="B206" s="16" t="s">
        <v>70</v>
      </c>
      <c r="C206" s="17">
        <f>SUM(C209)</f>
        <v>5000</v>
      </c>
      <c r="D206" s="17">
        <f t="shared" ref="D206:I206" si="123">SUM(D209)</f>
        <v>2000</v>
      </c>
      <c r="E206" s="17">
        <f t="shared" si="123"/>
        <v>0</v>
      </c>
      <c r="F206" s="17">
        <f t="shared" si="123"/>
        <v>2500</v>
      </c>
      <c r="G206" s="17">
        <f t="shared" si="123"/>
        <v>0</v>
      </c>
      <c r="H206" s="17">
        <f t="shared" si="123"/>
        <v>0</v>
      </c>
      <c r="I206" s="17">
        <f t="shared" si="123"/>
        <v>500</v>
      </c>
      <c r="J206" s="30"/>
      <c r="K206" s="30"/>
      <c r="L206" s="30"/>
    </row>
    <row r="207" spans="1:12" s="3" customFormat="1" ht="30" customHeight="1" x14ac:dyDescent="0.25">
      <c r="A207" s="15"/>
      <c r="B207" s="25" t="s">
        <v>183</v>
      </c>
      <c r="C207" s="17">
        <f>C210</f>
        <v>0</v>
      </c>
      <c r="D207" s="17">
        <f t="shared" ref="D207:I207" si="124">D210</f>
        <v>0</v>
      </c>
      <c r="E207" s="17">
        <f t="shared" si="124"/>
        <v>0</v>
      </c>
      <c r="F207" s="17">
        <f t="shared" si="124"/>
        <v>0</v>
      </c>
      <c r="G207" s="17">
        <f t="shared" si="124"/>
        <v>0</v>
      </c>
      <c r="H207" s="17">
        <f t="shared" si="124"/>
        <v>0</v>
      </c>
      <c r="I207" s="17">
        <f t="shared" si="124"/>
        <v>0</v>
      </c>
      <c r="J207" s="30"/>
      <c r="K207" s="30"/>
      <c r="L207" s="30"/>
    </row>
    <row r="208" spans="1:12" s="3" customFormat="1" ht="30" customHeight="1" x14ac:dyDescent="0.25">
      <c r="A208" s="15"/>
      <c r="B208" s="25" t="s">
        <v>184</v>
      </c>
      <c r="C208" s="17">
        <f>C206+C207</f>
        <v>5000</v>
      </c>
      <c r="D208" s="17">
        <f t="shared" ref="D208:I208" si="125">D206+D207</f>
        <v>2000</v>
      </c>
      <c r="E208" s="17">
        <f t="shared" si="125"/>
        <v>0</v>
      </c>
      <c r="F208" s="17">
        <f t="shared" si="125"/>
        <v>2500</v>
      </c>
      <c r="G208" s="17">
        <f t="shared" si="125"/>
        <v>0</v>
      </c>
      <c r="H208" s="17">
        <f t="shared" si="125"/>
        <v>0</v>
      </c>
      <c r="I208" s="17">
        <f t="shared" si="125"/>
        <v>500</v>
      </c>
      <c r="J208" s="30"/>
      <c r="K208" s="30"/>
      <c r="L208" s="30"/>
    </row>
    <row r="209" spans="1:12" s="3" customFormat="1" ht="30" customHeight="1" x14ac:dyDescent="0.25">
      <c r="A209" s="7" t="s">
        <v>131</v>
      </c>
      <c r="B209" s="4" t="s">
        <v>71</v>
      </c>
      <c r="C209" s="19">
        <f t="shared" ref="C209:C210" si="126">SUM(D209:I209)</f>
        <v>5000</v>
      </c>
      <c r="D209" s="19">
        <v>2000</v>
      </c>
      <c r="E209" s="19">
        <v>0</v>
      </c>
      <c r="F209" s="19">
        <v>2500</v>
      </c>
      <c r="G209" s="19">
        <v>0</v>
      </c>
      <c r="H209" s="19">
        <v>0</v>
      </c>
      <c r="I209" s="19">
        <v>500</v>
      </c>
      <c r="J209" s="30"/>
      <c r="K209" s="30"/>
      <c r="L209" s="30"/>
    </row>
    <row r="210" spans="1:12" s="3" customFormat="1" ht="30" customHeight="1" x14ac:dyDescent="0.25">
      <c r="A210" s="7"/>
      <c r="B210" s="27" t="s">
        <v>183</v>
      </c>
      <c r="C210" s="19">
        <f t="shared" si="126"/>
        <v>0</v>
      </c>
      <c r="D210" s="19">
        <v>0</v>
      </c>
      <c r="E210" s="19">
        <v>0</v>
      </c>
      <c r="F210" s="19">
        <v>0</v>
      </c>
      <c r="G210" s="19">
        <v>0</v>
      </c>
      <c r="H210" s="19">
        <v>0</v>
      </c>
      <c r="I210" s="19">
        <v>0</v>
      </c>
      <c r="J210" s="30"/>
      <c r="K210" s="30"/>
      <c r="L210" s="30"/>
    </row>
    <row r="211" spans="1:12" s="3" customFormat="1" ht="30" customHeight="1" x14ac:dyDescent="0.25">
      <c r="A211" s="7"/>
      <c r="B211" s="27" t="s">
        <v>184</v>
      </c>
      <c r="C211" s="19">
        <f t="shared" ref="C211:I211" si="127">C209+C210</f>
        <v>5000</v>
      </c>
      <c r="D211" s="19">
        <f t="shared" si="127"/>
        <v>2000</v>
      </c>
      <c r="E211" s="19">
        <f t="shared" si="127"/>
        <v>0</v>
      </c>
      <c r="F211" s="19">
        <f t="shared" si="127"/>
        <v>2500</v>
      </c>
      <c r="G211" s="19">
        <f t="shared" si="127"/>
        <v>0</v>
      </c>
      <c r="H211" s="19">
        <f t="shared" si="127"/>
        <v>0</v>
      </c>
      <c r="I211" s="19">
        <f t="shared" si="127"/>
        <v>500</v>
      </c>
      <c r="J211" s="30"/>
      <c r="K211" s="30"/>
      <c r="L211" s="30"/>
    </row>
    <row r="212" spans="1:12" s="3" customFormat="1" ht="30" customHeight="1" x14ac:dyDescent="0.25">
      <c r="A212" s="15" t="s">
        <v>115</v>
      </c>
      <c r="B212" s="16" t="s">
        <v>72</v>
      </c>
      <c r="C212" s="17">
        <f>C215+C218+C221</f>
        <v>20000</v>
      </c>
      <c r="D212" s="17">
        <f t="shared" ref="D212:I212" si="128">D215+D218+D221</f>
        <v>0</v>
      </c>
      <c r="E212" s="17">
        <f t="shared" si="128"/>
        <v>0</v>
      </c>
      <c r="F212" s="17">
        <f t="shared" si="128"/>
        <v>0</v>
      </c>
      <c r="G212" s="17">
        <f t="shared" si="128"/>
        <v>0</v>
      </c>
      <c r="H212" s="17">
        <f t="shared" si="128"/>
        <v>0</v>
      </c>
      <c r="I212" s="17">
        <f t="shared" si="128"/>
        <v>20000</v>
      </c>
      <c r="J212" s="30"/>
      <c r="K212" s="30"/>
      <c r="L212" s="30"/>
    </row>
    <row r="213" spans="1:12" s="3" customFormat="1" ht="30" customHeight="1" x14ac:dyDescent="0.25">
      <c r="A213" s="15"/>
      <c r="B213" s="25" t="s">
        <v>183</v>
      </c>
      <c r="C213" s="17">
        <f>C216+C219+C222</f>
        <v>0</v>
      </c>
      <c r="D213" s="17">
        <f t="shared" ref="D213:I213" si="129">D216+D219+D222</f>
        <v>0</v>
      </c>
      <c r="E213" s="17">
        <f t="shared" si="129"/>
        <v>0</v>
      </c>
      <c r="F213" s="17">
        <f t="shared" si="129"/>
        <v>0</v>
      </c>
      <c r="G213" s="17">
        <f t="shared" si="129"/>
        <v>0</v>
      </c>
      <c r="H213" s="17">
        <f t="shared" si="129"/>
        <v>0</v>
      </c>
      <c r="I213" s="17">
        <f t="shared" si="129"/>
        <v>0</v>
      </c>
      <c r="J213" s="30"/>
      <c r="K213" s="30"/>
      <c r="L213" s="30"/>
    </row>
    <row r="214" spans="1:12" s="3" customFormat="1" ht="30" customHeight="1" x14ac:dyDescent="0.25">
      <c r="A214" s="15"/>
      <c r="B214" s="25" t="s">
        <v>184</v>
      </c>
      <c r="C214" s="17">
        <f t="shared" ref="C214:I214" si="130">C212+C213</f>
        <v>20000</v>
      </c>
      <c r="D214" s="17">
        <f t="shared" si="130"/>
        <v>0</v>
      </c>
      <c r="E214" s="17">
        <f t="shared" si="130"/>
        <v>0</v>
      </c>
      <c r="F214" s="17">
        <f t="shared" si="130"/>
        <v>0</v>
      </c>
      <c r="G214" s="17">
        <f t="shared" si="130"/>
        <v>0</v>
      </c>
      <c r="H214" s="17">
        <f t="shared" si="130"/>
        <v>0</v>
      </c>
      <c r="I214" s="17">
        <f t="shared" si="130"/>
        <v>20000</v>
      </c>
      <c r="J214" s="30"/>
      <c r="K214" s="30"/>
      <c r="L214" s="30"/>
    </row>
    <row r="215" spans="1:12" s="3" customFormat="1" ht="30" customHeight="1" x14ac:dyDescent="0.25">
      <c r="A215" s="7" t="s">
        <v>173</v>
      </c>
      <c r="B215" s="4" t="s">
        <v>73</v>
      </c>
      <c r="C215" s="19">
        <f t="shared" ref="C215:C216" si="131">SUM(D215:I215)</f>
        <v>0</v>
      </c>
      <c r="D215" s="19">
        <v>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30"/>
      <c r="K215" s="30"/>
      <c r="L215" s="30"/>
    </row>
    <row r="216" spans="1:12" s="3" customFormat="1" ht="30" customHeight="1" x14ac:dyDescent="0.25">
      <c r="A216" s="7"/>
      <c r="B216" s="27" t="s">
        <v>183</v>
      </c>
      <c r="C216" s="19">
        <f t="shared" si="131"/>
        <v>0</v>
      </c>
      <c r="D216" s="19">
        <v>0</v>
      </c>
      <c r="E216" s="19">
        <v>0</v>
      </c>
      <c r="F216" s="19">
        <v>0</v>
      </c>
      <c r="G216" s="19">
        <v>0</v>
      </c>
      <c r="H216" s="19">
        <v>0</v>
      </c>
      <c r="I216" s="19">
        <v>0</v>
      </c>
      <c r="J216" s="30"/>
      <c r="K216" s="30"/>
      <c r="L216" s="30"/>
    </row>
    <row r="217" spans="1:12" s="3" customFormat="1" ht="30" customHeight="1" x14ac:dyDescent="0.25">
      <c r="A217" s="7"/>
      <c r="B217" s="27" t="s">
        <v>184</v>
      </c>
      <c r="C217" s="19">
        <f t="shared" ref="C217:I217" si="132">C215+C216</f>
        <v>0</v>
      </c>
      <c r="D217" s="19">
        <f t="shared" si="132"/>
        <v>0</v>
      </c>
      <c r="E217" s="19">
        <f t="shared" si="132"/>
        <v>0</v>
      </c>
      <c r="F217" s="19">
        <f t="shared" si="132"/>
        <v>0</v>
      </c>
      <c r="G217" s="19">
        <f t="shared" si="132"/>
        <v>0</v>
      </c>
      <c r="H217" s="19">
        <f t="shared" si="132"/>
        <v>0</v>
      </c>
      <c r="I217" s="19">
        <f t="shared" si="132"/>
        <v>0</v>
      </c>
      <c r="J217" s="30"/>
      <c r="K217" s="30"/>
      <c r="L217" s="30"/>
    </row>
    <row r="218" spans="1:12" s="3" customFormat="1" ht="30" customHeight="1" x14ac:dyDescent="0.25">
      <c r="A218" s="7" t="s">
        <v>174</v>
      </c>
      <c r="B218" s="4" t="s">
        <v>74</v>
      </c>
      <c r="C218" s="19">
        <f t="shared" ref="C218:C219" si="133">SUM(D218:I218)</f>
        <v>0</v>
      </c>
      <c r="D218" s="19">
        <v>0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30"/>
      <c r="K218" s="30"/>
      <c r="L218" s="30"/>
    </row>
    <row r="219" spans="1:12" s="3" customFormat="1" ht="30" customHeight="1" x14ac:dyDescent="0.25">
      <c r="A219" s="7"/>
      <c r="B219" s="27" t="s">
        <v>183</v>
      </c>
      <c r="C219" s="19">
        <f t="shared" si="133"/>
        <v>0</v>
      </c>
      <c r="D219" s="19">
        <v>0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30"/>
      <c r="K219" s="30"/>
      <c r="L219" s="30"/>
    </row>
    <row r="220" spans="1:12" s="3" customFormat="1" ht="30" customHeight="1" x14ac:dyDescent="0.25">
      <c r="A220" s="7"/>
      <c r="B220" s="27" t="s">
        <v>184</v>
      </c>
      <c r="C220" s="19">
        <f t="shared" ref="C220:I220" si="134">C218+C219</f>
        <v>0</v>
      </c>
      <c r="D220" s="19">
        <f t="shared" si="134"/>
        <v>0</v>
      </c>
      <c r="E220" s="19">
        <f t="shared" si="134"/>
        <v>0</v>
      </c>
      <c r="F220" s="19">
        <f t="shared" si="134"/>
        <v>0</v>
      </c>
      <c r="G220" s="19">
        <f t="shared" si="134"/>
        <v>0</v>
      </c>
      <c r="H220" s="19">
        <f t="shared" si="134"/>
        <v>0</v>
      </c>
      <c r="I220" s="19">
        <f t="shared" si="134"/>
        <v>0</v>
      </c>
      <c r="J220" s="30"/>
      <c r="K220" s="30"/>
      <c r="L220" s="30"/>
    </row>
    <row r="221" spans="1:12" s="3" customFormat="1" ht="30" customHeight="1" x14ac:dyDescent="0.25">
      <c r="A221" s="7" t="s">
        <v>175</v>
      </c>
      <c r="B221" s="4" t="s">
        <v>75</v>
      </c>
      <c r="C221" s="19">
        <f t="shared" ref="C221:C222" si="135">SUM(D221:I221)</f>
        <v>20000</v>
      </c>
      <c r="D221" s="19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20000</v>
      </c>
      <c r="J221" s="30"/>
      <c r="K221" s="30"/>
      <c r="L221" s="30"/>
    </row>
    <row r="222" spans="1:12" s="3" customFormat="1" ht="30" customHeight="1" x14ac:dyDescent="0.25">
      <c r="A222" s="7"/>
      <c r="B222" s="27" t="s">
        <v>183</v>
      </c>
      <c r="C222" s="19">
        <f t="shared" si="135"/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30"/>
      <c r="K222" s="30"/>
      <c r="L222" s="30"/>
    </row>
    <row r="223" spans="1:12" s="3" customFormat="1" ht="30" customHeight="1" x14ac:dyDescent="0.25">
      <c r="A223" s="7"/>
      <c r="B223" s="27" t="s">
        <v>184</v>
      </c>
      <c r="C223" s="19">
        <f t="shared" ref="C223:I223" si="136">C221+C222</f>
        <v>20000</v>
      </c>
      <c r="D223" s="19">
        <f t="shared" si="136"/>
        <v>0</v>
      </c>
      <c r="E223" s="19">
        <f t="shared" si="136"/>
        <v>0</v>
      </c>
      <c r="F223" s="19">
        <f t="shared" si="136"/>
        <v>0</v>
      </c>
      <c r="G223" s="19">
        <f t="shared" si="136"/>
        <v>0</v>
      </c>
      <c r="H223" s="19">
        <f t="shared" si="136"/>
        <v>0</v>
      </c>
      <c r="I223" s="19">
        <f t="shared" si="136"/>
        <v>20000</v>
      </c>
      <c r="J223" s="30"/>
      <c r="K223" s="30"/>
      <c r="L223" s="30"/>
    </row>
    <row r="224" spans="1:12" s="3" customFormat="1" ht="30" customHeight="1" x14ac:dyDescent="0.25">
      <c r="A224" s="5" t="s">
        <v>25</v>
      </c>
      <c r="B224" s="5" t="s">
        <v>76</v>
      </c>
      <c r="C224" s="6">
        <f>C230-C233</f>
        <v>0</v>
      </c>
      <c r="D224" s="6">
        <f t="shared" ref="D224:I224" si="137">D230-D233</f>
        <v>0</v>
      </c>
      <c r="E224" s="6">
        <f t="shared" si="137"/>
        <v>0</v>
      </c>
      <c r="F224" s="6">
        <f t="shared" si="137"/>
        <v>0</v>
      </c>
      <c r="G224" s="6">
        <f t="shared" si="137"/>
        <v>0</v>
      </c>
      <c r="H224" s="6">
        <f t="shared" si="137"/>
        <v>0</v>
      </c>
      <c r="I224" s="6">
        <f t="shared" si="137"/>
        <v>0</v>
      </c>
      <c r="J224" s="30"/>
      <c r="K224" s="30"/>
      <c r="L224" s="30"/>
    </row>
    <row r="225" spans="1:12" s="3" customFormat="1" ht="30" customHeight="1" x14ac:dyDescent="0.25">
      <c r="A225" s="5"/>
      <c r="B225" s="26" t="s">
        <v>183</v>
      </c>
      <c r="C225" s="6">
        <f>C228</f>
        <v>0</v>
      </c>
      <c r="D225" s="6">
        <f t="shared" ref="D225:I225" si="138">D228</f>
        <v>0</v>
      </c>
      <c r="E225" s="6">
        <f t="shared" si="138"/>
        <v>0</v>
      </c>
      <c r="F225" s="6">
        <f t="shared" si="138"/>
        <v>0</v>
      </c>
      <c r="G225" s="6">
        <f t="shared" si="138"/>
        <v>0</v>
      </c>
      <c r="H225" s="6">
        <f t="shared" si="138"/>
        <v>0</v>
      </c>
      <c r="I225" s="6">
        <f t="shared" si="138"/>
        <v>0</v>
      </c>
      <c r="J225" s="30"/>
      <c r="K225" s="30"/>
      <c r="L225" s="30"/>
    </row>
    <row r="226" spans="1:12" s="3" customFormat="1" ht="30" customHeight="1" x14ac:dyDescent="0.25">
      <c r="A226" s="5"/>
      <c r="B226" s="26" t="s">
        <v>184</v>
      </c>
      <c r="C226" s="6">
        <f>C224+C225</f>
        <v>0</v>
      </c>
      <c r="D226" s="6">
        <f t="shared" ref="D226:I226" si="139">D224+D225</f>
        <v>0</v>
      </c>
      <c r="E226" s="6">
        <f t="shared" si="139"/>
        <v>0</v>
      </c>
      <c r="F226" s="6">
        <f t="shared" si="139"/>
        <v>0</v>
      </c>
      <c r="G226" s="6">
        <f t="shared" si="139"/>
        <v>0</v>
      </c>
      <c r="H226" s="6">
        <f t="shared" si="139"/>
        <v>0</v>
      </c>
      <c r="I226" s="6">
        <f t="shared" si="139"/>
        <v>0</v>
      </c>
      <c r="J226" s="30"/>
      <c r="K226" s="30"/>
      <c r="L226" s="30"/>
    </row>
    <row r="227" spans="1:12" s="3" customFormat="1" ht="30" customHeight="1" x14ac:dyDescent="0.25">
      <c r="A227" s="7" t="s">
        <v>180</v>
      </c>
      <c r="B227" s="4" t="s">
        <v>77</v>
      </c>
      <c r="C227" s="19">
        <f>C230-C233</f>
        <v>0</v>
      </c>
      <c r="D227" s="19">
        <f t="shared" ref="D227:I227" si="140">D230-D233</f>
        <v>0</v>
      </c>
      <c r="E227" s="19">
        <f t="shared" si="140"/>
        <v>0</v>
      </c>
      <c r="F227" s="19">
        <f t="shared" si="140"/>
        <v>0</v>
      </c>
      <c r="G227" s="19">
        <f t="shared" si="140"/>
        <v>0</v>
      </c>
      <c r="H227" s="19">
        <f t="shared" si="140"/>
        <v>0</v>
      </c>
      <c r="I227" s="19">
        <f t="shared" si="140"/>
        <v>0</v>
      </c>
      <c r="J227" s="30"/>
      <c r="K227" s="30"/>
      <c r="L227" s="30"/>
    </row>
    <row r="228" spans="1:12" s="3" customFormat="1" ht="30" customHeight="1" x14ac:dyDescent="0.25">
      <c r="A228" s="7"/>
      <c r="B228" s="27" t="s">
        <v>183</v>
      </c>
      <c r="C228" s="19">
        <f>C231-C234</f>
        <v>0</v>
      </c>
      <c r="D228" s="19">
        <f t="shared" ref="D228:I228" si="141">D231-D234</f>
        <v>0</v>
      </c>
      <c r="E228" s="19">
        <f t="shared" si="141"/>
        <v>0</v>
      </c>
      <c r="F228" s="19">
        <f t="shared" si="141"/>
        <v>0</v>
      </c>
      <c r="G228" s="19">
        <f t="shared" si="141"/>
        <v>0</v>
      </c>
      <c r="H228" s="19">
        <f t="shared" si="141"/>
        <v>0</v>
      </c>
      <c r="I228" s="19">
        <f t="shared" si="141"/>
        <v>0</v>
      </c>
      <c r="J228" s="30"/>
      <c r="K228" s="30"/>
      <c r="L228" s="30"/>
    </row>
    <row r="229" spans="1:12" s="3" customFormat="1" ht="30" customHeight="1" x14ac:dyDescent="0.25">
      <c r="A229" s="7"/>
      <c r="B229" s="27" t="s">
        <v>184</v>
      </c>
      <c r="C229" s="19">
        <f>C227+C228</f>
        <v>0</v>
      </c>
      <c r="D229" s="19">
        <f t="shared" ref="D229:I229" si="142">D227+D228</f>
        <v>0</v>
      </c>
      <c r="E229" s="19">
        <f t="shared" si="142"/>
        <v>0</v>
      </c>
      <c r="F229" s="19">
        <f t="shared" si="142"/>
        <v>0</v>
      </c>
      <c r="G229" s="19">
        <f t="shared" si="142"/>
        <v>0</v>
      </c>
      <c r="H229" s="19">
        <f t="shared" si="142"/>
        <v>0</v>
      </c>
      <c r="I229" s="19">
        <f t="shared" si="142"/>
        <v>0</v>
      </c>
      <c r="J229" s="30"/>
      <c r="K229" s="30"/>
      <c r="L229" s="30"/>
    </row>
    <row r="230" spans="1:12" s="3" customFormat="1" ht="30" customHeight="1" x14ac:dyDescent="0.25">
      <c r="A230" s="7" t="s">
        <v>181</v>
      </c>
      <c r="B230" s="4" t="s">
        <v>78</v>
      </c>
      <c r="C230" s="19">
        <f t="shared" ref="C230:C231" si="143">SUM(D230:I230)</f>
        <v>0</v>
      </c>
      <c r="D230" s="19">
        <v>0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30"/>
      <c r="K230" s="30"/>
      <c r="L230" s="30"/>
    </row>
    <row r="231" spans="1:12" s="3" customFormat="1" ht="30" customHeight="1" x14ac:dyDescent="0.25">
      <c r="A231" s="7"/>
      <c r="B231" s="27" t="s">
        <v>183</v>
      </c>
      <c r="C231" s="19">
        <f t="shared" si="143"/>
        <v>0</v>
      </c>
      <c r="D231" s="19">
        <v>0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30"/>
      <c r="K231" s="30"/>
      <c r="L231" s="30"/>
    </row>
    <row r="232" spans="1:12" s="3" customFormat="1" ht="30" customHeight="1" x14ac:dyDescent="0.25">
      <c r="A232" s="7"/>
      <c r="B232" s="27" t="s">
        <v>184</v>
      </c>
      <c r="C232" s="19">
        <f t="shared" ref="C232:I232" si="144">C230+C231</f>
        <v>0</v>
      </c>
      <c r="D232" s="19">
        <f t="shared" si="144"/>
        <v>0</v>
      </c>
      <c r="E232" s="19">
        <f t="shared" si="144"/>
        <v>0</v>
      </c>
      <c r="F232" s="19">
        <f t="shared" si="144"/>
        <v>0</v>
      </c>
      <c r="G232" s="19">
        <f t="shared" si="144"/>
        <v>0</v>
      </c>
      <c r="H232" s="19">
        <f t="shared" si="144"/>
        <v>0</v>
      </c>
      <c r="I232" s="19">
        <f t="shared" si="144"/>
        <v>0</v>
      </c>
      <c r="J232" s="30"/>
      <c r="K232" s="30"/>
      <c r="L232" s="30"/>
    </row>
    <row r="233" spans="1:12" s="3" customFormat="1" ht="30" customHeight="1" x14ac:dyDescent="0.25">
      <c r="A233" s="7" t="s">
        <v>182</v>
      </c>
      <c r="B233" s="4" t="s">
        <v>79</v>
      </c>
      <c r="C233" s="19">
        <f t="shared" ref="C233:C234" si="145">SUM(D233:I233)</f>
        <v>0</v>
      </c>
      <c r="D233" s="19">
        <v>0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30"/>
      <c r="K233" s="30"/>
      <c r="L233" s="30"/>
    </row>
    <row r="234" spans="1:12" s="3" customFormat="1" ht="30" customHeight="1" x14ac:dyDescent="0.25">
      <c r="A234" s="7"/>
      <c r="B234" s="27" t="s">
        <v>183</v>
      </c>
      <c r="C234" s="19">
        <f t="shared" si="145"/>
        <v>0</v>
      </c>
      <c r="D234" s="19">
        <v>0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30"/>
      <c r="K234" s="30"/>
      <c r="L234" s="30"/>
    </row>
    <row r="235" spans="1:12" s="3" customFormat="1" ht="30" customHeight="1" x14ac:dyDescent="0.25">
      <c r="A235" s="7"/>
      <c r="B235" s="27" t="s">
        <v>184</v>
      </c>
      <c r="C235" s="19">
        <f t="shared" ref="C235:I235" si="146">C233+C234</f>
        <v>0</v>
      </c>
      <c r="D235" s="19">
        <f t="shared" si="146"/>
        <v>0</v>
      </c>
      <c r="E235" s="19">
        <f t="shared" si="146"/>
        <v>0</v>
      </c>
      <c r="F235" s="19">
        <f t="shared" si="146"/>
        <v>0</v>
      </c>
      <c r="G235" s="19">
        <f t="shared" si="146"/>
        <v>0</v>
      </c>
      <c r="H235" s="19">
        <f t="shared" si="146"/>
        <v>0</v>
      </c>
      <c r="I235" s="19">
        <f t="shared" si="146"/>
        <v>0</v>
      </c>
      <c r="J235" s="30"/>
      <c r="K235" s="30"/>
      <c r="L235" s="30"/>
    </row>
    <row r="236" spans="1:12" s="3" customFormat="1" ht="30" customHeight="1" x14ac:dyDescent="0.25">
      <c r="A236" s="5" t="s">
        <v>80</v>
      </c>
      <c r="B236" s="5" t="s">
        <v>81</v>
      </c>
      <c r="C236" s="6">
        <f>C239-C254</f>
        <v>0</v>
      </c>
      <c r="D236" s="6">
        <f t="shared" ref="D236:I236" si="147">D239-D254</f>
        <v>0</v>
      </c>
      <c r="E236" s="6">
        <f t="shared" si="147"/>
        <v>0</v>
      </c>
      <c r="F236" s="6">
        <f t="shared" si="147"/>
        <v>0</v>
      </c>
      <c r="G236" s="6">
        <f t="shared" si="147"/>
        <v>0</v>
      </c>
      <c r="H236" s="6">
        <f t="shared" si="147"/>
        <v>0</v>
      </c>
      <c r="I236" s="6">
        <f t="shared" si="147"/>
        <v>0</v>
      </c>
      <c r="J236" s="30"/>
      <c r="K236" s="30"/>
      <c r="L236" s="30"/>
    </row>
    <row r="237" spans="1:12" s="3" customFormat="1" ht="30" customHeight="1" x14ac:dyDescent="0.25">
      <c r="A237" s="5"/>
      <c r="B237" s="26" t="s">
        <v>183</v>
      </c>
      <c r="C237" s="6">
        <f>C240-C255</f>
        <v>0</v>
      </c>
      <c r="D237" s="6">
        <f t="shared" ref="D237:I237" si="148">D240-D255</f>
        <v>0</v>
      </c>
      <c r="E237" s="6">
        <f t="shared" si="148"/>
        <v>0</v>
      </c>
      <c r="F237" s="6">
        <f t="shared" si="148"/>
        <v>0</v>
      </c>
      <c r="G237" s="6">
        <f t="shared" si="148"/>
        <v>0</v>
      </c>
      <c r="H237" s="6">
        <f t="shared" si="148"/>
        <v>0</v>
      </c>
      <c r="I237" s="6">
        <f t="shared" si="148"/>
        <v>0</v>
      </c>
      <c r="J237" s="30"/>
      <c r="K237" s="30"/>
      <c r="L237" s="30"/>
    </row>
    <row r="238" spans="1:12" s="3" customFormat="1" ht="30" customHeight="1" x14ac:dyDescent="0.25">
      <c r="A238" s="5"/>
      <c r="B238" s="26" t="s">
        <v>184</v>
      </c>
      <c r="C238" s="6">
        <f>C236+C237</f>
        <v>0</v>
      </c>
      <c r="D238" s="6">
        <f t="shared" ref="D238:I238" si="149">D236+D237</f>
        <v>0</v>
      </c>
      <c r="E238" s="6">
        <f t="shared" si="149"/>
        <v>0</v>
      </c>
      <c r="F238" s="6">
        <f t="shared" si="149"/>
        <v>0</v>
      </c>
      <c r="G238" s="6">
        <f t="shared" si="149"/>
        <v>0</v>
      </c>
      <c r="H238" s="6">
        <f t="shared" si="149"/>
        <v>0</v>
      </c>
      <c r="I238" s="6">
        <f t="shared" si="149"/>
        <v>0</v>
      </c>
      <c r="J238" s="30"/>
      <c r="K238" s="30"/>
      <c r="L238" s="30"/>
    </row>
    <row r="239" spans="1:12" s="3" customFormat="1" ht="30" customHeight="1" x14ac:dyDescent="0.25">
      <c r="A239" s="15" t="s">
        <v>118</v>
      </c>
      <c r="B239" s="16" t="s">
        <v>82</v>
      </c>
      <c r="C239" s="17">
        <f>C242+C245+C248+C251</f>
        <v>0</v>
      </c>
      <c r="D239" s="17">
        <f t="shared" ref="D239:I239" si="150">D242+D245+D248+D251</f>
        <v>0</v>
      </c>
      <c r="E239" s="17">
        <f t="shared" si="150"/>
        <v>0</v>
      </c>
      <c r="F239" s="17">
        <f t="shared" si="150"/>
        <v>0</v>
      </c>
      <c r="G239" s="17">
        <f t="shared" si="150"/>
        <v>0</v>
      </c>
      <c r="H239" s="17">
        <f t="shared" si="150"/>
        <v>0</v>
      </c>
      <c r="I239" s="17">
        <f t="shared" si="150"/>
        <v>0</v>
      </c>
      <c r="J239" s="30"/>
      <c r="K239" s="30"/>
      <c r="L239" s="30"/>
    </row>
    <row r="240" spans="1:12" s="3" customFormat="1" ht="30" customHeight="1" x14ac:dyDescent="0.25">
      <c r="A240" s="15"/>
      <c r="B240" s="25" t="s">
        <v>183</v>
      </c>
      <c r="C240" s="17">
        <f>C243+C246+C249+C252</f>
        <v>0</v>
      </c>
      <c r="D240" s="17">
        <f t="shared" ref="D240:I240" si="151">D243+D246+D249+D252</f>
        <v>0</v>
      </c>
      <c r="E240" s="17">
        <f t="shared" si="151"/>
        <v>0</v>
      </c>
      <c r="F240" s="17">
        <f t="shared" si="151"/>
        <v>0</v>
      </c>
      <c r="G240" s="17">
        <f t="shared" si="151"/>
        <v>0</v>
      </c>
      <c r="H240" s="17">
        <f t="shared" si="151"/>
        <v>0</v>
      </c>
      <c r="I240" s="17">
        <f t="shared" si="151"/>
        <v>0</v>
      </c>
      <c r="J240" s="30"/>
      <c r="K240" s="30"/>
      <c r="L240" s="30"/>
    </row>
    <row r="241" spans="1:12" s="3" customFormat="1" ht="30" customHeight="1" x14ac:dyDescent="0.25">
      <c r="A241" s="15"/>
      <c r="B241" s="25" t="s">
        <v>184</v>
      </c>
      <c r="C241" s="17">
        <f>C239+C240</f>
        <v>0</v>
      </c>
      <c r="D241" s="17">
        <f t="shared" ref="D241:I241" si="152">D239+D240</f>
        <v>0</v>
      </c>
      <c r="E241" s="17">
        <f t="shared" si="152"/>
        <v>0</v>
      </c>
      <c r="F241" s="17">
        <f t="shared" si="152"/>
        <v>0</v>
      </c>
      <c r="G241" s="17">
        <f t="shared" si="152"/>
        <v>0</v>
      </c>
      <c r="H241" s="17">
        <f t="shared" si="152"/>
        <v>0</v>
      </c>
      <c r="I241" s="17">
        <f t="shared" si="152"/>
        <v>0</v>
      </c>
      <c r="J241" s="30"/>
      <c r="K241" s="30"/>
      <c r="L241" s="30"/>
    </row>
    <row r="242" spans="1:12" s="3" customFormat="1" ht="30" customHeight="1" x14ac:dyDescent="0.25">
      <c r="A242" s="7" t="s">
        <v>132</v>
      </c>
      <c r="B242" s="4" t="s">
        <v>83</v>
      </c>
      <c r="C242" s="19">
        <f t="shared" ref="C242:C243" si="153">SUM(D242:I242)</f>
        <v>0</v>
      </c>
      <c r="D242" s="19">
        <v>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30"/>
      <c r="K242" s="30"/>
      <c r="L242" s="30"/>
    </row>
    <row r="243" spans="1:12" s="3" customFormat="1" ht="30" customHeight="1" x14ac:dyDescent="0.25">
      <c r="A243" s="7"/>
      <c r="B243" s="27" t="s">
        <v>183</v>
      </c>
      <c r="C243" s="19">
        <f t="shared" si="153"/>
        <v>0</v>
      </c>
      <c r="D243" s="19">
        <v>0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30"/>
      <c r="K243" s="30"/>
      <c r="L243" s="30"/>
    </row>
    <row r="244" spans="1:12" s="3" customFormat="1" ht="30" customHeight="1" x14ac:dyDescent="0.25">
      <c r="A244" s="7"/>
      <c r="B244" s="27" t="s">
        <v>184</v>
      </c>
      <c r="C244" s="19">
        <f t="shared" ref="C244" si="154">C242+C243</f>
        <v>0</v>
      </c>
      <c r="D244" s="19">
        <v>0</v>
      </c>
      <c r="E244" s="19">
        <v>0</v>
      </c>
      <c r="F244" s="19">
        <v>0</v>
      </c>
      <c r="G244" s="19">
        <v>0</v>
      </c>
      <c r="H244" s="19">
        <v>0</v>
      </c>
      <c r="I244" s="19">
        <v>0</v>
      </c>
      <c r="J244" s="30"/>
      <c r="K244" s="30"/>
      <c r="L244" s="30"/>
    </row>
    <row r="245" spans="1:12" s="3" customFormat="1" ht="30" customHeight="1" x14ac:dyDescent="0.25">
      <c r="A245" s="7" t="s">
        <v>133</v>
      </c>
      <c r="B245" s="4" t="s">
        <v>84</v>
      </c>
      <c r="C245" s="19">
        <f t="shared" ref="C245:C246" si="155">SUM(D245:I245)</f>
        <v>0</v>
      </c>
      <c r="D245" s="19">
        <v>0</v>
      </c>
      <c r="E245" s="19">
        <v>0</v>
      </c>
      <c r="F245" s="19">
        <v>0</v>
      </c>
      <c r="G245" s="19">
        <v>0</v>
      </c>
      <c r="H245" s="19">
        <v>0</v>
      </c>
      <c r="I245" s="19">
        <v>0</v>
      </c>
      <c r="J245" s="30"/>
      <c r="K245" s="30"/>
      <c r="L245" s="30"/>
    </row>
    <row r="246" spans="1:12" s="3" customFormat="1" ht="30" customHeight="1" x14ac:dyDescent="0.25">
      <c r="A246" s="7"/>
      <c r="B246" s="27" t="s">
        <v>183</v>
      </c>
      <c r="C246" s="19">
        <f t="shared" si="155"/>
        <v>0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30"/>
      <c r="K246" s="30"/>
      <c r="L246" s="30"/>
    </row>
    <row r="247" spans="1:12" s="3" customFormat="1" ht="30" customHeight="1" x14ac:dyDescent="0.25">
      <c r="A247" s="7"/>
      <c r="B247" s="27" t="s">
        <v>184</v>
      </c>
      <c r="C247" s="19">
        <f t="shared" ref="C247" si="156">C245+C246</f>
        <v>0</v>
      </c>
      <c r="D247" s="19">
        <f>D245+D246</f>
        <v>0</v>
      </c>
      <c r="E247" s="19">
        <f t="shared" ref="E247:I247" si="157">E245+E246</f>
        <v>0</v>
      </c>
      <c r="F247" s="19">
        <f t="shared" si="157"/>
        <v>0</v>
      </c>
      <c r="G247" s="19">
        <f t="shared" si="157"/>
        <v>0</v>
      </c>
      <c r="H247" s="19">
        <f t="shared" si="157"/>
        <v>0</v>
      </c>
      <c r="I247" s="19">
        <f t="shared" si="157"/>
        <v>0</v>
      </c>
      <c r="J247" s="30"/>
      <c r="K247" s="30"/>
      <c r="L247" s="30"/>
    </row>
    <row r="248" spans="1:12" s="3" customFormat="1" ht="30" customHeight="1" x14ac:dyDescent="0.25">
      <c r="A248" s="7" t="s">
        <v>134</v>
      </c>
      <c r="B248" s="4" t="s">
        <v>85</v>
      </c>
      <c r="C248" s="19">
        <f t="shared" ref="C248:C249" si="158">SUM(D248:I248)</f>
        <v>0</v>
      </c>
      <c r="D248" s="19">
        <v>0</v>
      </c>
      <c r="E248" s="19">
        <v>0</v>
      </c>
      <c r="F248" s="19">
        <v>0</v>
      </c>
      <c r="G248" s="19">
        <v>0</v>
      </c>
      <c r="H248" s="19">
        <v>0</v>
      </c>
      <c r="I248" s="19">
        <v>0</v>
      </c>
      <c r="J248" s="30"/>
      <c r="K248" s="30"/>
      <c r="L248" s="30"/>
    </row>
    <row r="249" spans="1:12" s="3" customFormat="1" ht="30" customHeight="1" x14ac:dyDescent="0.25">
      <c r="A249" s="7"/>
      <c r="B249" s="27" t="s">
        <v>183</v>
      </c>
      <c r="C249" s="19">
        <f t="shared" si="158"/>
        <v>0</v>
      </c>
      <c r="D249" s="19">
        <v>0</v>
      </c>
      <c r="E249" s="19">
        <v>0</v>
      </c>
      <c r="F249" s="19">
        <v>0</v>
      </c>
      <c r="G249" s="19">
        <v>0</v>
      </c>
      <c r="H249" s="19">
        <v>0</v>
      </c>
      <c r="I249" s="19">
        <v>0</v>
      </c>
      <c r="J249" s="30"/>
      <c r="K249" s="30"/>
      <c r="L249" s="30"/>
    </row>
    <row r="250" spans="1:12" s="3" customFormat="1" ht="30" customHeight="1" x14ac:dyDescent="0.25">
      <c r="A250" s="7"/>
      <c r="B250" s="27" t="s">
        <v>184</v>
      </c>
      <c r="C250" s="19">
        <f t="shared" ref="C250" si="159">C248+C249</f>
        <v>0</v>
      </c>
      <c r="D250" s="19">
        <v>0</v>
      </c>
      <c r="E250" s="19">
        <v>0</v>
      </c>
      <c r="F250" s="19">
        <v>0</v>
      </c>
      <c r="G250" s="19">
        <v>0</v>
      </c>
      <c r="H250" s="19">
        <v>0</v>
      </c>
      <c r="I250" s="19">
        <v>0</v>
      </c>
      <c r="J250" s="30"/>
      <c r="K250" s="30"/>
      <c r="L250" s="30"/>
    </row>
    <row r="251" spans="1:12" s="3" customFormat="1" ht="30" customHeight="1" x14ac:dyDescent="0.25">
      <c r="A251" s="7" t="s">
        <v>135</v>
      </c>
      <c r="B251" s="4" t="s">
        <v>86</v>
      </c>
      <c r="C251" s="19">
        <f t="shared" ref="C251:C252" si="160">SUM(D251:I251)</f>
        <v>0</v>
      </c>
      <c r="D251" s="19">
        <v>0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30"/>
      <c r="K251" s="30"/>
      <c r="L251" s="30"/>
    </row>
    <row r="252" spans="1:12" s="3" customFormat="1" ht="30" customHeight="1" x14ac:dyDescent="0.25">
      <c r="A252" s="7"/>
      <c r="B252" s="27" t="s">
        <v>183</v>
      </c>
      <c r="C252" s="19">
        <f t="shared" si="160"/>
        <v>0</v>
      </c>
      <c r="D252" s="19">
        <v>0</v>
      </c>
      <c r="E252" s="19">
        <v>0</v>
      </c>
      <c r="F252" s="19">
        <v>0</v>
      </c>
      <c r="G252" s="19">
        <v>0</v>
      </c>
      <c r="H252" s="19">
        <v>0</v>
      </c>
      <c r="I252" s="19">
        <v>0</v>
      </c>
      <c r="J252" s="30"/>
      <c r="K252" s="30"/>
      <c r="L252" s="30"/>
    </row>
    <row r="253" spans="1:12" s="3" customFormat="1" ht="30" customHeight="1" x14ac:dyDescent="0.25">
      <c r="A253" s="7"/>
      <c r="B253" s="27" t="s">
        <v>184</v>
      </c>
      <c r="C253" s="19">
        <f t="shared" ref="C253" si="161">C251+C252</f>
        <v>0</v>
      </c>
      <c r="D253" s="19">
        <v>0</v>
      </c>
      <c r="E253" s="19">
        <v>0</v>
      </c>
      <c r="F253" s="19">
        <v>0</v>
      </c>
      <c r="G253" s="19">
        <v>0</v>
      </c>
      <c r="H253" s="19">
        <v>0</v>
      </c>
      <c r="I253" s="19">
        <v>0</v>
      </c>
      <c r="J253" s="30"/>
      <c r="K253" s="30"/>
      <c r="L253" s="30"/>
    </row>
    <row r="254" spans="1:12" s="3" customFormat="1" ht="30" customHeight="1" x14ac:dyDescent="0.25">
      <c r="A254" s="15" t="s">
        <v>116</v>
      </c>
      <c r="B254" s="16" t="s">
        <v>87</v>
      </c>
      <c r="C254" s="17">
        <f>C257+C260+C263+C266</f>
        <v>0</v>
      </c>
      <c r="D254" s="17">
        <f t="shared" ref="D254:I254" si="162">D257+D260+D263+D266</f>
        <v>0</v>
      </c>
      <c r="E254" s="17">
        <f t="shared" si="162"/>
        <v>0</v>
      </c>
      <c r="F254" s="17">
        <f t="shared" si="162"/>
        <v>0</v>
      </c>
      <c r="G254" s="17">
        <f t="shared" si="162"/>
        <v>0</v>
      </c>
      <c r="H254" s="17">
        <f t="shared" si="162"/>
        <v>0</v>
      </c>
      <c r="I254" s="17">
        <f t="shared" si="162"/>
        <v>0</v>
      </c>
      <c r="J254" s="30"/>
      <c r="K254" s="30"/>
      <c r="L254" s="30"/>
    </row>
    <row r="255" spans="1:12" s="3" customFormat="1" ht="30" customHeight="1" x14ac:dyDescent="0.25">
      <c r="A255" s="15"/>
      <c r="B255" s="25" t="s">
        <v>183</v>
      </c>
      <c r="C255" s="17">
        <f>C258+C261+C264+C267</f>
        <v>0</v>
      </c>
      <c r="D255" s="17">
        <f t="shared" ref="D255:I255" si="163">D258+D261+D264+D267</f>
        <v>0</v>
      </c>
      <c r="E255" s="17">
        <f t="shared" si="163"/>
        <v>0</v>
      </c>
      <c r="F255" s="17">
        <f t="shared" si="163"/>
        <v>0</v>
      </c>
      <c r="G255" s="17">
        <f t="shared" si="163"/>
        <v>0</v>
      </c>
      <c r="H255" s="17">
        <f t="shared" si="163"/>
        <v>0</v>
      </c>
      <c r="I255" s="17">
        <f t="shared" si="163"/>
        <v>0</v>
      </c>
      <c r="J255" s="30"/>
      <c r="K255" s="30"/>
      <c r="L255" s="30"/>
    </row>
    <row r="256" spans="1:12" s="3" customFormat="1" ht="30" customHeight="1" x14ac:dyDescent="0.25">
      <c r="A256" s="15"/>
      <c r="B256" s="25" t="s">
        <v>184</v>
      </c>
      <c r="C256" s="17">
        <f>C254+C255</f>
        <v>0</v>
      </c>
      <c r="D256" s="17">
        <f t="shared" ref="D256:I256" si="164">D254+D255</f>
        <v>0</v>
      </c>
      <c r="E256" s="17">
        <f t="shared" si="164"/>
        <v>0</v>
      </c>
      <c r="F256" s="17">
        <f t="shared" si="164"/>
        <v>0</v>
      </c>
      <c r="G256" s="17">
        <f t="shared" si="164"/>
        <v>0</v>
      </c>
      <c r="H256" s="17">
        <f t="shared" si="164"/>
        <v>0</v>
      </c>
      <c r="I256" s="17">
        <f t="shared" si="164"/>
        <v>0</v>
      </c>
      <c r="J256" s="30"/>
      <c r="K256" s="30"/>
      <c r="L256" s="30"/>
    </row>
    <row r="257" spans="1:12" s="3" customFormat="1" ht="30" customHeight="1" x14ac:dyDescent="0.25">
      <c r="A257" s="7" t="s">
        <v>176</v>
      </c>
      <c r="B257" s="4" t="s">
        <v>88</v>
      </c>
      <c r="C257" s="19">
        <f t="shared" ref="C257:C267" si="165">SUM(D257:I257)</f>
        <v>0</v>
      </c>
      <c r="D257" s="19">
        <v>0</v>
      </c>
      <c r="E257" s="19">
        <v>0</v>
      </c>
      <c r="F257" s="19">
        <v>0</v>
      </c>
      <c r="G257" s="19">
        <v>0</v>
      </c>
      <c r="H257" s="19">
        <v>0</v>
      </c>
      <c r="I257" s="19">
        <v>0</v>
      </c>
      <c r="J257" s="30"/>
      <c r="K257" s="30"/>
      <c r="L257" s="30"/>
    </row>
    <row r="258" spans="1:12" s="3" customFormat="1" ht="30" customHeight="1" x14ac:dyDescent="0.25">
      <c r="A258" s="7"/>
      <c r="B258" s="27" t="s">
        <v>183</v>
      </c>
      <c r="C258" s="19">
        <f t="shared" si="165"/>
        <v>0</v>
      </c>
      <c r="D258" s="19">
        <v>0</v>
      </c>
      <c r="E258" s="19">
        <v>0</v>
      </c>
      <c r="F258" s="19">
        <v>0</v>
      </c>
      <c r="G258" s="19">
        <v>0</v>
      </c>
      <c r="H258" s="19">
        <v>0</v>
      </c>
      <c r="I258" s="19">
        <v>0</v>
      </c>
      <c r="J258" s="30"/>
      <c r="K258" s="30"/>
      <c r="L258" s="30"/>
    </row>
    <row r="259" spans="1:12" s="3" customFormat="1" ht="30" customHeight="1" x14ac:dyDescent="0.25">
      <c r="A259" s="7"/>
      <c r="B259" s="27" t="s">
        <v>184</v>
      </c>
      <c r="C259" s="19">
        <f t="shared" ref="C259" si="166">C257+C258</f>
        <v>0</v>
      </c>
      <c r="D259" s="19">
        <v>0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30"/>
      <c r="K259" s="30"/>
      <c r="L259" s="30"/>
    </row>
    <row r="260" spans="1:12" s="3" customFormat="1" ht="30" customHeight="1" x14ac:dyDescent="0.25">
      <c r="A260" s="7" t="s">
        <v>177</v>
      </c>
      <c r="B260" s="4" t="s">
        <v>89</v>
      </c>
      <c r="C260" s="19">
        <v>0</v>
      </c>
      <c r="D260" s="19">
        <v>0</v>
      </c>
      <c r="E260" s="19">
        <v>0</v>
      </c>
      <c r="F260" s="19">
        <v>0</v>
      </c>
      <c r="G260" s="19">
        <v>0</v>
      </c>
      <c r="H260" s="19">
        <v>0</v>
      </c>
      <c r="I260" s="19">
        <v>0</v>
      </c>
      <c r="J260" s="30"/>
      <c r="K260" s="30"/>
      <c r="L260" s="30"/>
    </row>
    <row r="261" spans="1:12" s="3" customFormat="1" ht="30" customHeight="1" x14ac:dyDescent="0.25">
      <c r="A261" s="7"/>
      <c r="B261" s="27" t="s">
        <v>183</v>
      </c>
      <c r="C261" s="19">
        <f t="shared" si="165"/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30"/>
      <c r="K261" s="30"/>
      <c r="L261" s="30"/>
    </row>
    <row r="262" spans="1:12" s="3" customFormat="1" ht="30" customHeight="1" x14ac:dyDescent="0.25">
      <c r="A262" s="7"/>
      <c r="B262" s="27" t="s">
        <v>184</v>
      </c>
      <c r="C262" s="19">
        <f t="shared" ref="C262:I262" si="167">C260+C261</f>
        <v>0</v>
      </c>
      <c r="D262" s="19">
        <f t="shared" si="167"/>
        <v>0</v>
      </c>
      <c r="E262" s="19">
        <f t="shared" si="167"/>
        <v>0</v>
      </c>
      <c r="F262" s="19">
        <f t="shared" si="167"/>
        <v>0</v>
      </c>
      <c r="G262" s="19">
        <f t="shared" si="167"/>
        <v>0</v>
      </c>
      <c r="H262" s="19">
        <f t="shared" si="167"/>
        <v>0</v>
      </c>
      <c r="I262" s="19">
        <f t="shared" si="167"/>
        <v>0</v>
      </c>
      <c r="J262" s="30"/>
      <c r="K262" s="30"/>
      <c r="L262" s="30"/>
    </row>
    <row r="263" spans="1:12" s="3" customFormat="1" ht="30" customHeight="1" x14ac:dyDescent="0.25">
      <c r="A263" s="7" t="s">
        <v>178</v>
      </c>
      <c r="B263" s="4" t="s">
        <v>90</v>
      </c>
      <c r="C263" s="19">
        <v>0</v>
      </c>
      <c r="D263" s="19">
        <v>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30"/>
      <c r="K263" s="30"/>
      <c r="L263" s="30"/>
    </row>
    <row r="264" spans="1:12" s="3" customFormat="1" ht="30" customHeight="1" x14ac:dyDescent="0.25">
      <c r="A264" s="7"/>
      <c r="B264" s="27" t="s">
        <v>183</v>
      </c>
      <c r="C264" s="19">
        <f t="shared" si="165"/>
        <v>0</v>
      </c>
      <c r="D264" s="19">
        <v>0</v>
      </c>
      <c r="E264" s="19">
        <v>0</v>
      </c>
      <c r="F264" s="19">
        <v>0</v>
      </c>
      <c r="G264" s="19">
        <v>0</v>
      </c>
      <c r="H264" s="19">
        <v>0</v>
      </c>
      <c r="I264" s="19">
        <v>0</v>
      </c>
      <c r="J264" s="30"/>
      <c r="K264" s="30"/>
      <c r="L264" s="30"/>
    </row>
    <row r="265" spans="1:12" s="3" customFormat="1" ht="30" customHeight="1" x14ac:dyDescent="0.25">
      <c r="A265" s="7"/>
      <c r="B265" s="27" t="s">
        <v>184</v>
      </c>
      <c r="C265" s="19">
        <f t="shared" ref="C265" si="168">C263+C264</f>
        <v>0</v>
      </c>
      <c r="D265" s="19">
        <v>0</v>
      </c>
      <c r="E265" s="19">
        <v>0</v>
      </c>
      <c r="F265" s="19">
        <v>0</v>
      </c>
      <c r="G265" s="19">
        <v>0</v>
      </c>
      <c r="H265" s="19">
        <v>0</v>
      </c>
      <c r="I265" s="19">
        <v>0</v>
      </c>
      <c r="J265" s="30"/>
      <c r="K265" s="30"/>
      <c r="L265" s="30"/>
    </row>
    <row r="266" spans="1:12" s="3" customFormat="1" ht="30" customHeight="1" x14ac:dyDescent="0.25">
      <c r="A266" s="7" t="s">
        <v>179</v>
      </c>
      <c r="B266" s="4" t="s">
        <v>91</v>
      </c>
      <c r="C266" s="19">
        <f t="shared" si="165"/>
        <v>0</v>
      </c>
      <c r="D266" s="19">
        <v>0</v>
      </c>
      <c r="E266" s="19">
        <v>0</v>
      </c>
      <c r="F266" s="19">
        <v>0</v>
      </c>
      <c r="G266" s="19">
        <v>0</v>
      </c>
      <c r="H266" s="19">
        <v>0</v>
      </c>
      <c r="I266" s="19">
        <v>0</v>
      </c>
      <c r="J266" s="30"/>
      <c r="K266" s="30"/>
      <c r="L266" s="30"/>
    </row>
    <row r="267" spans="1:12" s="3" customFormat="1" ht="30" customHeight="1" x14ac:dyDescent="0.25">
      <c r="A267" s="7"/>
      <c r="B267" s="27" t="s">
        <v>183</v>
      </c>
      <c r="C267" s="19">
        <f t="shared" si="165"/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30"/>
      <c r="K267" s="30"/>
      <c r="L267" s="30"/>
    </row>
    <row r="268" spans="1:12" s="3" customFormat="1" ht="30" customHeight="1" x14ac:dyDescent="0.25">
      <c r="A268" s="7"/>
      <c r="B268" s="27" t="s">
        <v>184</v>
      </c>
      <c r="C268" s="19">
        <f t="shared" ref="C268" si="169">C266+C267</f>
        <v>0</v>
      </c>
      <c r="D268" s="19">
        <v>0</v>
      </c>
      <c r="E268" s="19">
        <v>0</v>
      </c>
      <c r="F268" s="19">
        <v>0</v>
      </c>
      <c r="G268" s="19">
        <v>0</v>
      </c>
      <c r="H268" s="19">
        <v>0</v>
      </c>
      <c r="I268" s="19">
        <v>0</v>
      </c>
      <c r="J268" s="30"/>
      <c r="K268" s="30"/>
      <c r="L268" s="30"/>
    </row>
    <row r="269" spans="1:12" s="3" customFormat="1" ht="30" customHeight="1" x14ac:dyDescent="0.25">
      <c r="A269" s="5"/>
      <c r="B269" s="5" t="s">
        <v>93</v>
      </c>
      <c r="C269" s="6">
        <f>C199+C203+C224+C236</f>
        <v>559999.99999999627</v>
      </c>
      <c r="D269" s="6">
        <f>D199+D203+D224+D236</f>
        <v>212000</v>
      </c>
      <c r="E269" s="6">
        <f t="shared" ref="E269:I269" si="170">E199+E203+E224+E236</f>
        <v>10000</v>
      </c>
      <c r="F269" s="6">
        <f t="shared" si="170"/>
        <v>28000</v>
      </c>
      <c r="G269" s="6">
        <v>170000</v>
      </c>
      <c r="H269" s="6">
        <f t="shared" si="170"/>
        <v>40000</v>
      </c>
      <c r="I269" s="6">
        <f t="shared" si="170"/>
        <v>100000</v>
      </c>
      <c r="J269" s="30"/>
      <c r="K269" s="30"/>
      <c r="L269" s="30"/>
    </row>
    <row r="270" spans="1:12" s="3" customFormat="1" ht="30" customHeight="1" x14ac:dyDescent="0.25">
      <c r="A270" s="5"/>
      <c r="B270" s="26" t="s">
        <v>183</v>
      </c>
      <c r="C270" s="6">
        <f t="shared" ref="C270:I270" si="171">C53-C196+C204+C225+C237</f>
        <v>-135394</v>
      </c>
      <c r="D270" s="6">
        <f t="shared" si="171"/>
        <v>-19266.370000000112</v>
      </c>
      <c r="E270" s="6">
        <f t="shared" si="171"/>
        <v>-1701.84</v>
      </c>
      <c r="F270" s="6">
        <f t="shared" si="171"/>
        <v>0</v>
      </c>
      <c r="G270" s="6">
        <v>-102139.02</v>
      </c>
      <c r="H270" s="6">
        <f t="shared" si="171"/>
        <v>-12286.77</v>
      </c>
      <c r="I270" s="6">
        <f t="shared" si="171"/>
        <v>0</v>
      </c>
      <c r="J270" s="30"/>
      <c r="K270" s="30"/>
      <c r="L270" s="30"/>
    </row>
    <row r="271" spans="1:12" s="3" customFormat="1" ht="30" customHeight="1" x14ac:dyDescent="0.25">
      <c r="A271" s="5"/>
      <c r="B271" s="26" t="s">
        <v>184</v>
      </c>
      <c r="C271" s="6">
        <f>C269+C270</f>
        <v>424605.99999999627</v>
      </c>
      <c r="D271" s="6">
        <f>D269+D270</f>
        <v>192733.62999999989</v>
      </c>
      <c r="E271" s="6">
        <f t="shared" ref="E271:I271" si="172">E269+E270</f>
        <v>8298.16</v>
      </c>
      <c r="F271" s="6">
        <f t="shared" si="172"/>
        <v>28000</v>
      </c>
      <c r="G271" s="6">
        <f t="shared" si="172"/>
        <v>67860.98</v>
      </c>
      <c r="H271" s="6">
        <f t="shared" si="172"/>
        <v>27713.23</v>
      </c>
      <c r="I271" s="6">
        <f t="shared" si="172"/>
        <v>100000</v>
      </c>
      <c r="J271" s="34"/>
      <c r="K271" s="30"/>
      <c r="L271" s="30"/>
    </row>
    <row r="272" spans="1:12" s="3" customFormat="1" ht="9.9499999999999993" customHeight="1" x14ac:dyDescent="0.25">
      <c r="A272" s="9"/>
      <c r="B272" s="9"/>
      <c r="C272" s="10"/>
      <c r="D272" s="10"/>
      <c r="E272" s="10"/>
      <c r="F272" s="10"/>
      <c r="G272" s="10"/>
      <c r="H272" s="10"/>
      <c r="I272" s="10"/>
      <c r="J272" s="30"/>
      <c r="K272" s="30"/>
      <c r="L272" s="30"/>
    </row>
    <row r="273" spans="1:12" s="3" customFormat="1" ht="30" customHeight="1" x14ac:dyDescent="0.25">
      <c r="A273" s="8" t="s">
        <v>92</v>
      </c>
      <c r="B273" s="5" t="s">
        <v>94</v>
      </c>
      <c r="C273" s="6">
        <f>SUM(D273:I273)</f>
        <v>560000</v>
      </c>
      <c r="D273" s="6">
        <v>212000</v>
      </c>
      <c r="E273" s="6">
        <v>10000</v>
      </c>
      <c r="F273" s="6">
        <v>28000</v>
      </c>
      <c r="G273" s="6">
        <v>170000</v>
      </c>
      <c r="H273" s="6">
        <v>40000</v>
      </c>
      <c r="I273" s="6">
        <v>100000</v>
      </c>
      <c r="J273" s="30"/>
      <c r="K273" s="30"/>
      <c r="L273" s="30"/>
    </row>
    <row r="274" spans="1:12" s="3" customFormat="1" ht="30" customHeight="1" x14ac:dyDescent="0.25">
      <c r="A274" s="8"/>
      <c r="B274" s="26" t="s">
        <v>183</v>
      </c>
      <c r="C274" s="6">
        <f>SUM(D274:I274)</f>
        <v>-135394</v>
      </c>
      <c r="D274" s="6">
        <v>-19266.37</v>
      </c>
      <c r="E274" s="6">
        <v>-1701.84</v>
      </c>
      <c r="F274" s="6">
        <v>0</v>
      </c>
      <c r="G274" s="6">
        <v>-102139.02</v>
      </c>
      <c r="H274" s="6">
        <v>-12286.77</v>
      </c>
      <c r="I274" s="6">
        <v>0</v>
      </c>
      <c r="J274" s="30"/>
      <c r="K274" s="30"/>
      <c r="L274" s="30"/>
    </row>
    <row r="275" spans="1:12" s="3" customFormat="1" ht="30" customHeight="1" x14ac:dyDescent="0.25">
      <c r="A275" s="8"/>
      <c r="B275" s="26" t="s">
        <v>184</v>
      </c>
      <c r="C275" s="6">
        <f>C273+C274</f>
        <v>424606</v>
      </c>
      <c r="D275" s="6">
        <f>D273+D274</f>
        <v>192733.63</v>
      </c>
      <c r="E275" s="6">
        <f t="shared" ref="E275:I275" si="173">E273+E274</f>
        <v>8298.16</v>
      </c>
      <c r="F275" s="6">
        <f t="shared" si="173"/>
        <v>28000</v>
      </c>
      <c r="G275" s="6">
        <f t="shared" si="173"/>
        <v>67860.98</v>
      </c>
      <c r="H275" s="6">
        <f t="shared" si="173"/>
        <v>27713.23</v>
      </c>
      <c r="I275" s="6">
        <f t="shared" si="173"/>
        <v>100000</v>
      </c>
      <c r="J275" s="30"/>
      <c r="K275" s="30"/>
      <c r="L275" s="30"/>
    </row>
    <row r="276" spans="1:12" s="3" customFormat="1" ht="9.9499999999999993" customHeight="1" x14ac:dyDescent="0.25">
      <c r="A276" s="11"/>
      <c r="B276" s="9"/>
      <c r="C276" s="10"/>
      <c r="D276" s="10"/>
      <c r="E276" s="10"/>
      <c r="F276" s="10"/>
      <c r="G276" s="10"/>
      <c r="H276" s="10"/>
      <c r="I276" s="10"/>
      <c r="J276" s="30"/>
      <c r="K276" s="30"/>
      <c r="L276" s="30"/>
    </row>
    <row r="277" spans="1:12" s="3" customFormat="1" ht="30" customHeight="1" x14ac:dyDescent="0.25">
      <c r="A277" s="5"/>
      <c r="B277" s="5" t="s">
        <v>95</v>
      </c>
      <c r="C277" s="6">
        <f>C269-C273</f>
        <v>-3.7252902984619141E-9</v>
      </c>
      <c r="D277" s="6">
        <f>D269-D273</f>
        <v>0</v>
      </c>
      <c r="E277" s="6">
        <f t="shared" ref="E277:I277" si="174">E269-E273</f>
        <v>0</v>
      </c>
      <c r="F277" s="6">
        <f t="shared" si="174"/>
        <v>0</v>
      </c>
      <c r="G277" s="6">
        <f t="shared" si="174"/>
        <v>0</v>
      </c>
      <c r="H277" s="6">
        <f t="shared" si="174"/>
        <v>0</v>
      </c>
      <c r="I277" s="6">
        <f t="shared" si="174"/>
        <v>0</v>
      </c>
      <c r="J277" s="30"/>
      <c r="K277" s="30"/>
      <c r="L277" s="30"/>
    </row>
    <row r="278" spans="1:12" s="3" customFormat="1" ht="30" customHeight="1" x14ac:dyDescent="0.25">
      <c r="A278" s="5"/>
      <c r="B278" s="26" t="s">
        <v>183</v>
      </c>
      <c r="C278" s="6">
        <f>C270-C274</f>
        <v>0</v>
      </c>
      <c r="D278" s="6">
        <f t="shared" ref="D278:I278" si="175">D270-D274</f>
        <v>-1.127773430198431E-10</v>
      </c>
      <c r="E278" s="6">
        <f t="shared" si="175"/>
        <v>0</v>
      </c>
      <c r="F278" s="6">
        <f t="shared" si="175"/>
        <v>0</v>
      </c>
      <c r="G278" s="6">
        <f t="shared" si="175"/>
        <v>0</v>
      </c>
      <c r="H278" s="6">
        <f t="shared" si="175"/>
        <v>0</v>
      </c>
      <c r="I278" s="6">
        <f t="shared" si="175"/>
        <v>0</v>
      </c>
      <c r="J278" s="30"/>
      <c r="K278" s="30"/>
      <c r="L278" s="30"/>
    </row>
    <row r="279" spans="1:12" s="3" customFormat="1" ht="30" customHeight="1" x14ac:dyDescent="0.25">
      <c r="A279" s="5"/>
      <c r="B279" s="26" t="s">
        <v>184</v>
      </c>
      <c r="C279" s="6">
        <f>C277+C278</f>
        <v>-3.7252902984619141E-9</v>
      </c>
      <c r="D279" s="6">
        <f t="shared" ref="D279:I279" si="176">D277+D278</f>
        <v>-1.127773430198431E-10</v>
      </c>
      <c r="E279" s="6">
        <f t="shared" si="176"/>
        <v>0</v>
      </c>
      <c r="F279" s="6">
        <f t="shared" si="176"/>
        <v>0</v>
      </c>
      <c r="G279" s="6">
        <f t="shared" si="176"/>
        <v>0</v>
      </c>
      <c r="H279" s="6">
        <f t="shared" si="176"/>
        <v>0</v>
      </c>
      <c r="I279" s="6">
        <f t="shared" si="176"/>
        <v>0</v>
      </c>
      <c r="J279" s="30"/>
      <c r="K279" s="30"/>
      <c r="L279" s="30"/>
    </row>
    <row r="282" spans="1:12" x14ac:dyDescent="0.25">
      <c r="D282" s="29"/>
      <c r="E282" s="29"/>
      <c r="F282" s="29"/>
      <c r="G282" s="29"/>
      <c r="H282" s="29"/>
      <c r="I282" s="29"/>
    </row>
    <row r="283" spans="1:12" x14ac:dyDescent="0.25">
      <c r="D283" s="29"/>
      <c r="E283" s="29"/>
      <c r="F283" s="29"/>
      <c r="G283" s="29"/>
      <c r="H283" s="29"/>
      <c r="I283" s="29"/>
    </row>
    <row r="284" spans="1:12" x14ac:dyDescent="0.25">
      <c r="D284" s="29"/>
      <c r="E284" s="29"/>
      <c r="F284" s="29"/>
      <c r="G284" s="29"/>
      <c r="H284" s="29"/>
      <c r="I284" s="29"/>
    </row>
    <row r="285" spans="1:12" x14ac:dyDescent="0.25">
      <c r="D285" s="29"/>
      <c r="E285" s="29"/>
      <c r="F285" s="29"/>
      <c r="G285" s="29"/>
      <c r="H285" s="29"/>
      <c r="I285" s="29"/>
    </row>
    <row r="286" spans="1:12" x14ac:dyDescent="0.25">
      <c r="D286" s="29"/>
      <c r="E286" s="29"/>
      <c r="F286" s="29"/>
      <c r="G286" s="29"/>
      <c r="H286" s="29"/>
      <c r="I286" s="29"/>
    </row>
  </sheetData>
  <mergeCells count="1">
    <mergeCell ref="A1:I1"/>
  </mergeCells>
  <printOptions horizontalCentered="1"/>
  <pageMargins left="0" right="0" top="0" bottom="0" header="0" footer="0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variazione_cdc</vt:lpstr>
      <vt:lpstr>variazione_cdc!Area_stampa</vt:lpstr>
      <vt:lpstr>variazione_cdc!Titoli_stampa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2023-01-03T07:58:38Z</dcterms:modified>
</cp:coreProperties>
</file>