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H:\2024\Amministrazione Trasparente\ragioneria\"/>
    </mc:Choice>
  </mc:AlternateContent>
  <xr:revisionPtr revIDLastSave="0" documentId="8_{E97169D2-2C68-49B5-8969-98858C463497}" xr6:coauthVersionLast="47" xr6:coauthVersionMax="47" xr10:uidLastSave="{00000000-0000-0000-0000-000000000000}"/>
  <bookViews>
    <workbookView xWindow="-120" yWindow="-120" windowWidth="25440" windowHeight="15270" tabRatio="784" xr2:uid="{00000000-000D-0000-FFFF-FFFF00000000}"/>
  </bookViews>
  <sheets>
    <sheet name="riclassificato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9" i="6" l="1"/>
  <c r="B93" i="6"/>
  <c r="B32" i="6" l="1"/>
  <c r="B116" i="6" l="1"/>
  <c r="B29" i="6"/>
  <c r="B20" i="6"/>
  <c r="C123" i="6"/>
  <c r="C115" i="6"/>
  <c r="C99" i="6"/>
  <c r="C96" i="6"/>
  <c r="C84" i="6"/>
  <c r="C81" i="6"/>
  <c r="C63" i="6"/>
  <c r="C57" i="6"/>
  <c r="C41" i="6"/>
  <c r="C37" i="6"/>
  <c r="C32" i="6"/>
  <c r="C15" i="6"/>
  <c r="C20" i="6" s="1"/>
  <c r="C13" i="6"/>
  <c r="C116" i="6" l="1"/>
  <c r="C117" i="6" s="1"/>
  <c r="C38" i="6"/>
  <c r="C21" i="6"/>
  <c r="C85" i="6"/>
  <c r="C129" i="6"/>
  <c r="C42" i="6" l="1"/>
  <c r="B37" i="6" l="1"/>
  <c r="B38" i="6" s="1"/>
  <c r="B96" i="6" l="1"/>
  <c r="B123" i="6"/>
  <c r="B84" i="6"/>
  <c r="B81" i="6"/>
  <c r="B63" i="6"/>
  <c r="B57" i="6"/>
  <c r="B41" i="6"/>
  <c r="B13" i="6"/>
  <c r="B117" i="6" l="1"/>
  <c r="B85" i="6"/>
  <c r="B21" i="6"/>
  <c r="B42" i="6" l="1"/>
</calcChain>
</file>

<file path=xl/sharedStrings.xml><?xml version="1.0" encoding="utf-8"?>
<sst xmlns="http://schemas.openxmlformats.org/spreadsheetml/2006/main" count="129" uniqueCount="129">
  <si>
    <t>STATO PATRIMONIALE - ATTIVO</t>
  </si>
  <si>
    <t>A) CREDITI V/SOCI PER VERSAMENTI ANCORA DOVUTI</t>
  </si>
  <si>
    <t>B) IMMOBILIZZAZIONI:</t>
  </si>
  <si>
    <t xml:space="preserve">    I. Immobilizzazioni Immateriali:</t>
  </si>
  <si>
    <t xml:space="preserve">        4) Concessioni, licenze, marchi e diritti simili</t>
  </si>
  <si>
    <t xml:space="preserve">        7) Altre</t>
  </si>
  <si>
    <t xml:space="preserve">           Totale Immobilizzazioni Immateriali</t>
  </si>
  <si>
    <t xml:space="preserve">    II. Immobilizzazioni Materiali:</t>
  </si>
  <si>
    <t xml:space="preserve">        1) Terreni e fabbricati</t>
  </si>
  <si>
    <t xml:space="preserve">        2) Impianti e macchinari</t>
  </si>
  <si>
    <t xml:space="preserve">        3) Attrezzature industriali e commerciali</t>
  </si>
  <si>
    <t xml:space="preserve">        4) Altri beni</t>
  </si>
  <si>
    <t xml:space="preserve">        5) Immobilizzazioni in corso e acconti</t>
  </si>
  <si>
    <t xml:space="preserve">           Totale Immobilizzazioni Materiali</t>
  </si>
  <si>
    <t>C) ATTIVO CIRCOLANTE</t>
  </si>
  <si>
    <t xml:space="preserve">    II. Crediti</t>
  </si>
  <si>
    <t xml:space="preserve">        1) verso clienti</t>
  </si>
  <si>
    <t xml:space="preserve">        4) verso controllanti</t>
  </si>
  <si>
    <t xml:space="preserve">        5-bis) Crediti tributari</t>
  </si>
  <si>
    <t xml:space="preserve">        5-quater) verso altri</t>
  </si>
  <si>
    <t xml:space="preserve">           Totale Crediti</t>
  </si>
  <si>
    <t xml:space="preserve">    IV. Disponibilità liquide</t>
  </si>
  <si>
    <t xml:space="preserve">        1) Depositi bancari e postali</t>
  </si>
  <si>
    <t xml:space="preserve">        3) Denaro e valori in cassa</t>
  </si>
  <si>
    <t xml:space="preserve">            Totale Disponibilità liquide</t>
  </si>
  <si>
    <t xml:space="preserve">           Ratei e risconti attivi</t>
  </si>
  <si>
    <t>TOTALE ATTIVO</t>
  </si>
  <si>
    <t>A) PATRIMONIO NETTO</t>
  </si>
  <si>
    <t xml:space="preserve">    I. Capitale</t>
  </si>
  <si>
    <t xml:space="preserve">    III. Riserva di rivalutazione</t>
  </si>
  <si>
    <t xml:space="preserve">    VI. Altre riserve, distintamente indicate.</t>
  </si>
  <si>
    <t>B) FONDI PER RISCHI ED ONERI</t>
  </si>
  <si>
    <t xml:space="preserve">    4) Altri</t>
  </si>
  <si>
    <t>D) DEBITI</t>
  </si>
  <si>
    <t xml:space="preserve">    7) Debiti verso fornitori</t>
  </si>
  <si>
    <t xml:space="preserve">    11) Debiti verso controllanti</t>
  </si>
  <si>
    <t xml:space="preserve">    12) Debiti tributari</t>
  </si>
  <si>
    <t xml:space="preserve">    13) Debiti verso istituti di previdenza e sicurezza sociale</t>
  </si>
  <si>
    <t xml:space="preserve">    14) Altri debiti</t>
  </si>
  <si>
    <t>E) RATEI E RISCONTI</t>
  </si>
  <si>
    <t xml:space="preserve">        Ratei e risconti passivi</t>
  </si>
  <si>
    <t>TOTALE STATO PATRIMONIALE - PASSIVO</t>
  </si>
  <si>
    <t>CONTO ECONOMICO</t>
  </si>
  <si>
    <t>A) Valore della produzione</t>
  </si>
  <si>
    <t xml:space="preserve">    1) Ricavi delle vendite e delle prestazioni</t>
  </si>
  <si>
    <t xml:space="preserve">    5) Altri ricavi e proventi:</t>
  </si>
  <si>
    <t>B) Costi della produzione</t>
  </si>
  <si>
    <t xml:space="preserve">    6) per materie prime, sussidiarie, di consumo e di merci</t>
  </si>
  <si>
    <t xml:space="preserve">    7) per servizi</t>
  </si>
  <si>
    <t xml:space="preserve">    8) per godimento di beni di terzi</t>
  </si>
  <si>
    <t xml:space="preserve">    9) per il personale</t>
  </si>
  <si>
    <t xml:space="preserve">    10) Ammortamenti e svalutazioni</t>
  </si>
  <si>
    <t xml:space="preserve">        a) Ammortamento delle immobilizzazioni immateriali</t>
  </si>
  <si>
    <t xml:space="preserve">        b) Ammortamento delle immobilizzazioni materiali</t>
  </si>
  <si>
    <t xml:space="preserve">    12) Accantonamenti per rischi</t>
  </si>
  <si>
    <t xml:space="preserve">    13) Altri accantonamenti</t>
  </si>
  <si>
    <t xml:space="preserve">    14) Oneri diversi di gestione</t>
  </si>
  <si>
    <t>Differenza tra Valore e Costo della Produzione (A-B)</t>
  </si>
  <si>
    <t>C) Proventi e oneri finanziari</t>
  </si>
  <si>
    <t xml:space="preserve">    16) Altri proventi finanziari </t>
  </si>
  <si>
    <t>D) Rettifiche di valore di attività e passività finanziarie</t>
  </si>
  <si>
    <t xml:space="preserve">    18) Rivalutazioni</t>
  </si>
  <si>
    <t xml:space="preserve">    19) Svalutazioni</t>
  </si>
  <si>
    <t xml:space="preserve">   20) Imposte sul reddito dell'esercizio, correnti, differite e anticipate </t>
  </si>
  <si>
    <t xml:space="preserve">        1) Costi di impianto e di ampliamento</t>
  </si>
  <si>
    <t xml:space="preserve">        2) Costi di sviluppo</t>
  </si>
  <si>
    <t xml:space="preserve">        3) Diritti di brevetto industriale e di utilizzazione delle opere dell'ingegno</t>
  </si>
  <si>
    <t xml:space="preserve">        5) Avviamento</t>
  </si>
  <si>
    <t xml:space="preserve">        6) Immobilizzazioni immateriali in corso e acconti</t>
  </si>
  <si>
    <t xml:space="preserve">        2) verso imprese controllate</t>
  </si>
  <si>
    <t xml:space="preserve">        3) verso imprese collegate</t>
  </si>
  <si>
    <t xml:space="preserve">        5) verso imprese sottoposte al controllo delle controllanti</t>
  </si>
  <si>
    <t xml:space="preserve">        5-ter) Imposte anticipate</t>
  </si>
  <si>
    <t xml:space="preserve">        2) Assegni</t>
  </si>
  <si>
    <t>D) Ratei e risconti</t>
  </si>
  <si>
    <t>STATO PATRIMONIALE – PASSIVO</t>
  </si>
  <si>
    <t xml:space="preserve">    II. Riserva da sovrapprezzo delle azioni</t>
  </si>
  <si>
    <t xml:space="preserve">    IV. Riserva legale</t>
  </si>
  <si>
    <t xml:space="preserve">    V. Riserve statutarie</t>
  </si>
  <si>
    <t xml:space="preserve">    VII. Riserva per operazioni di copertura dei flussi finanziari attesi</t>
  </si>
  <si>
    <t xml:space="preserve">    VIII. Utili (perdite) portati a nuovo</t>
  </si>
  <si>
    <t xml:space="preserve">    IX. Utile (perdita) dell'esercizio precedente</t>
  </si>
  <si>
    <t xml:space="preserve">    X. Riserva negativa per azioni proprie in portafoglio</t>
  </si>
  <si>
    <t xml:space="preserve">    1) per trattamento di quiescenza e obblighi simili</t>
  </si>
  <si>
    <t xml:space="preserve">    2) per imposte, anche differite</t>
  </si>
  <si>
    <t xml:space="preserve">    3) Strumenti finanziari derivati passivi</t>
  </si>
  <si>
    <t>C) TRATTAMENTO DI FINE RAPPORTO DI LAVORO SUBORDINATO</t>
  </si>
  <si>
    <t xml:space="preserve">    1) Obbligazioni</t>
  </si>
  <si>
    <t xml:space="preserve">    2) Obbligazioni convertibili</t>
  </si>
  <si>
    <t xml:space="preserve">    3) Debiti verso soci per finanziamenti</t>
  </si>
  <si>
    <t xml:space="preserve">    4) Debiti verso banche</t>
  </si>
  <si>
    <t xml:space="preserve">    5) Debiti verso altri finanziatori</t>
  </si>
  <si>
    <t xml:space="preserve">    6) Acconti</t>
  </si>
  <si>
    <t xml:space="preserve">    8) Debiti rappresentati da titoli di credito</t>
  </si>
  <si>
    <t xml:space="preserve">    9) Debiti verso imprese controllate</t>
  </si>
  <si>
    <t xml:space="preserve">    10) Debiti verso imprese collegate</t>
  </si>
  <si>
    <t xml:space="preserve">    11 bis) Debiti verso imprese sottoposte al controllo delle controllanti</t>
  </si>
  <si>
    <t xml:space="preserve">    3) Variazione dei lavori in corso su ordinazione</t>
  </si>
  <si>
    <t xml:space="preserve">    4) Incrementi di immobilizzazioni per lavori interni</t>
  </si>
  <si>
    <t xml:space="preserve">        a) Salari e stipendi</t>
  </si>
  <si>
    <t xml:space="preserve">        b) Oneri sociali</t>
  </si>
  <si>
    <t xml:space="preserve">        c) Trattamento di fine rapporto</t>
  </si>
  <si>
    <t xml:space="preserve">        d) Trattamento di quiescenza e simili</t>
  </si>
  <si>
    <t xml:space="preserve">        e) Altri costi</t>
  </si>
  <si>
    <t xml:space="preserve">        c) Altre svalutazioni delle immobilizzazioni</t>
  </si>
  <si>
    <t xml:space="preserve">    17-bis) Utili e perdite su cambi</t>
  </si>
  <si>
    <t xml:space="preserve">        A5a)  Contributi in conto esercizio</t>
  </si>
  <si>
    <t xml:space="preserve">        A5b)  Altri ricavi e proventi</t>
  </si>
  <si>
    <t xml:space="preserve">    2) Variazioni delle rimanenze di prodotti in corso di lav. semil.finiti</t>
  </si>
  <si>
    <t xml:space="preserve">        d) svalutazioni dei crediti compresi nell'attivo circolante e delle dis.liquide</t>
  </si>
  <si>
    <t xml:space="preserve">    11) Variazioni delle rimanenze di materie prime, suss., di cons.e merci</t>
  </si>
  <si>
    <t xml:space="preserve">   21) UTILE /PERDITA DI ESERCIZIO</t>
  </si>
  <si>
    <t>arr</t>
  </si>
  <si>
    <t>BILANCIO D'ESERCIZIO 2023</t>
  </si>
  <si>
    <t>E) PROVENTI E ONERI STRAORDINARI</t>
  </si>
  <si>
    <t xml:space="preserve">Risultato prima delle imposte (A - B+/-C+/-D+/-E) </t>
  </si>
  <si>
    <t xml:space="preserve">    15) Proventi da partecipazioni</t>
  </si>
  <si>
    <t xml:space="preserve">    17) Interessi e altri oneri finanziari</t>
  </si>
  <si>
    <t xml:space="preserve">           TOTALE IMMOBILIZZAZIONI (B)</t>
  </si>
  <si>
    <t xml:space="preserve">           TOTALE ATTIVO CIRCOLANTE (C)</t>
  </si>
  <si>
    <t xml:space="preserve">           RATEI E RISCONTI ATTIVI (D)</t>
  </si>
  <si>
    <t xml:space="preserve">       TOTALE PATRIMONIO NETTO (A)</t>
  </si>
  <si>
    <t xml:space="preserve">       TOTALE FONDI RISCHI E ONERI (B)</t>
  </si>
  <si>
    <t xml:space="preserve">       TOTALE DEBITI (D)</t>
  </si>
  <si>
    <t xml:space="preserve">        RATEI E RISCONTI PASSIVI (E)</t>
  </si>
  <si>
    <t xml:space="preserve">       TOTALE VALORE DELLA PRODUZIONE (A)</t>
  </si>
  <si>
    <t xml:space="preserve">       TOTALE COSTI DELLA PRODUZIONE (B)</t>
  </si>
  <si>
    <t xml:space="preserve">     TOTALE PROVENTI E ONERI FINANZIARI (+15 +16-17+/-17 bis)</t>
  </si>
  <si>
    <t xml:space="preserve">    TOTALE DELLE RETTIFICHE DI VALORE DI ATTIVITA' E PASSIVITA' FINANZI. (18-19)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</si>
</sst>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i/>
      <sz val="8"/>
      <color rgb="FF000000"/>
      <name val="Calibri"/>
      <family val="2"/>
    </font>
    <font>
      <sz val="8"/>
      <color rgb="FF000000"/>
      <name val="Calibri"/>
      <family val="2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i/>
      <sz val="16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10" fillId="0" borderId="0" applyNumberFormat="0" applyFill="0" applyBorder="0" applyProtection="0">
      <alignment horizontal="center"/>
    </xf>
    <xf numFmtId="0" fontId="10" fillId="0" borderId="0" applyNumberFormat="0" applyFill="0" applyBorder="0" applyProtection="0">
      <alignment horizontal="center" textRotation="90"/>
    </xf>
    <xf numFmtId="0" fontId="9" fillId="0" borderId="0" applyNumberFormat="0" applyFill="0" applyBorder="0" applyProtection="0"/>
    <xf numFmtId="164" fontId="9" fillId="0" borderId="0" applyFill="0" applyBorder="0" applyProtection="0"/>
    <xf numFmtId="0" fontId="7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1" fillId="0" borderId="0" xfId="0" applyFont="1" applyAlignment="1"/>
    <xf numFmtId="0" fontId="3" fillId="0" borderId="7" xfId="0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6" fillId="0" borderId="7" xfId="0" applyFont="1" applyBorder="1"/>
    <xf numFmtId="3" fontId="5" fillId="0" borderId="7" xfId="0" applyNumberFormat="1" applyFont="1" applyBorder="1" applyAlignment="1">
      <alignment horizontal="left" vertical="center"/>
    </xf>
    <xf numFmtId="3" fontId="6" fillId="0" borderId="7" xfId="0" applyNumberFormat="1" applyFont="1" applyBorder="1" applyAlignment="1">
      <alignment horizontal="left"/>
    </xf>
    <xf numFmtId="3" fontId="3" fillId="0" borderId="1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left" vertical="center"/>
    </xf>
    <xf numFmtId="14" fontId="3" fillId="3" borderId="10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7">
    <cellStyle name="Intestazione" xfId="2" xr:uid="{00000000-0005-0000-0000-000000000000}"/>
    <cellStyle name="Intestazione1" xfId="3" xr:uid="{00000000-0005-0000-0000-000001000000}"/>
    <cellStyle name="Normale" xfId="0" builtinId="0"/>
    <cellStyle name="Normale 2" xfId="6" xr:uid="{00000000-0005-0000-0000-000003000000}"/>
    <cellStyle name="Normale 3" xfId="1" xr:uid="{00000000-0005-0000-0000-000004000000}"/>
    <cellStyle name="Risultato" xfId="4" xr:uid="{00000000-0005-0000-0000-000005000000}"/>
    <cellStyle name="Risultato2" xfId="5" xr:uid="{00000000-0005-0000-0000-000006000000}"/>
  </cellStyles>
  <dxfs count="0"/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36"/>
  <sheetViews>
    <sheetView tabSelected="1" zoomScale="205" zoomScaleNormal="205" workbookViewId="0">
      <selection activeCell="A8" sqref="A8"/>
    </sheetView>
  </sheetViews>
  <sheetFormatPr defaultRowHeight="11.25" customHeight="1" x14ac:dyDescent="0.2"/>
  <cols>
    <col min="1" max="1" width="59" style="1" customWidth="1"/>
    <col min="2" max="3" width="13.85546875" style="1" customWidth="1"/>
    <col min="4" max="16384" width="9.140625" style="1"/>
  </cols>
  <sheetData>
    <row r="1" spans="1:3" ht="21.75" customHeight="1" thickBot="1" x14ac:dyDescent="0.25">
      <c r="A1" s="45" t="s">
        <v>113</v>
      </c>
      <c r="B1" s="46"/>
      <c r="C1" s="46"/>
    </row>
    <row r="2" spans="1:3" ht="30" customHeight="1" x14ac:dyDescent="0.2">
      <c r="A2" s="38" t="s">
        <v>0</v>
      </c>
      <c r="B2" s="39">
        <v>45291</v>
      </c>
      <c r="C2" s="39">
        <v>44926</v>
      </c>
    </row>
    <row r="3" spans="1:3" ht="11.25" customHeight="1" x14ac:dyDescent="0.2">
      <c r="A3" s="32" t="s">
        <v>1</v>
      </c>
      <c r="B3" s="33"/>
      <c r="C3" s="33"/>
    </row>
    <row r="4" spans="1:3" ht="11.25" customHeight="1" x14ac:dyDescent="0.2">
      <c r="A4" s="3" t="s">
        <v>2</v>
      </c>
      <c r="B4" s="19"/>
      <c r="C4" s="19"/>
    </row>
    <row r="5" spans="1:3" ht="11.25" customHeight="1" x14ac:dyDescent="0.2">
      <c r="A5" s="4" t="s">
        <v>3</v>
      </c>
      <c r="B5" s="21"/>
      <c r="C5" s="21"/>
    </row>
    <row r="6" spans="1:3" ht="11.25" customHeight="1" x14ac:dyDescent="0.2">
      <c r="A6" s="5" t="s">
        <v>64</v>
      </c>
      <c r="B6" s="20"/>
      <c r="C6" s="20"/>
    </row>
    <row r="7" spans="1:3" ht="11.25" customHeight="1" x14ac:dyDescent="0.2">
      <c r="A7" s="5" t="s">
        <v>65</v>
      </c>
      <c r="B7" s="20"/>
      <c r="C7" s="20"/>
    </row>
    <row r="8" spans="1:3" ht="11.25" customHeight="1" x14ac:dyDescent="0.2">
      <c r="A8" s="5" t="s">
        <v>66</v>
      </c>
      <c r="B8" s="20"/>
      <c r="C8" s="20"/>
    </row>
    <row r="9" spans="1:3" ht="11.25" customHeight="1" x14ac:dyDescent="0.2">
      <c r="A9" s="5" t="s">
        <v>4</v>
      </c>
      <c r="B9" s="14">
        <v>7046</v>
      </c>
      <c r="C9" s="14">
        <v>12826</v>
      </c>
    </row>
    <row r="10" spans="1:3" ht="11.25" customHeight="1" x14ac:dyDescent="0.2">
      <c r="A10" s="5" t="s">
        <v>67</v>
      </c>
      <c r="B10" s="20"/>
      <c r="C10" s="20"/>
    </row>
    <row r="11" spans="1:3" ht="11.25" customHeight="1" x14ac:dyDescent="0.2">
      <c r="A11" s="5" t="s">
        <v>68</v>
      </c>
      <c r="B11" s="22"/>
      <c r="C11" s="22"/>
    </row>
    <row r="12" spans="1:3" ht="11.25" customHeight="1" thickBot="1" x14ac:dyDescent="0.25">
      <c r="A12" s="5" t="s">
        <v>5</v>
      </c>
      <c r="B12" s="15"/>
      <c r="C12" s="15"/>
    </row>
    <row r="13" spans="1:3" ht="11.25" customHeight="1" thickBot="1" x14ac:dyDescent="0.25">
      <c r="A13" s="6" t="s">
        <v>6</v>
      </c>
      <c r="B13" s="16">
        <f>SUM(B6:B12)</f>
        <v>7046</v>
      </c>
      <c r="C13" s="16">
        <f>SUM(C6:C12)</f>
        <v>12826</v>
      </c>
    </row>
    <row r="14" spans="1:3" ht="11.25" customHeight="1" x14ac:dyDescent="0.2">
      <c r="A14" s="4" t="s">
        <v>7</v>
      </c>
      <c r="B14" s="21"/>
      <c r="C14" s="21"/>
    </row>
    <row r="15" spans="1:3" ht="11.25" customHeight="1" x14ac:dyDescent="0.2">
      <c r="A15" s="5" t="s">
        <v>8</v>
      </c>
      <c r="B15" s="14">
        <v>79932691</v>
      </c>
      <c r="C15" s="14">
        <f>20634333+77841318+25581-16280462-25085</f>
        <v>82195685</v>
      </c>
    </row>
    <row r="16" spans="1:3" ht="11.25" customHeight="1" x14ac:dyDescent="0.2">
      <c r="A16" s="5" t="s">
        <v>9</v>
      </c>
      <c r="B16" s="14">
        <v>126182</v>
      </c>
      <c r="C16" s="14">
        <v>183931</v>
      </c>
    </row>
    <row r="17" spans="1:3" ht="11.25" customHeight="1" x14ac:dyDescent="0.2">
      <c r="A17" s="5" t="s">
        <v>10</v>
      </c>
      <c r="B17" s="14">
        <v>45728</v>
      </c>
      <c r="C17" s="14">
        <v>75393</v>
      </c>
    </row>
    <row r="18" spans="1:3" ht="11.25" customHeight="1" x14ac:dyDescent="0.2">
      <c r="A18" s="5" t="s">
        <v>11</v>
      </c>
      <c r="B18" s="14">
        <v>446758</v>
      </c>
      <c r="C18" s="14">
        <v>539360</v>
      </c>
    </row>
    <row r="19" spans="1:3" ht="11.25" customHeight="1" thickBot="1" x14ac:dyDescent="0.25">
      <c r="A19" s="5" t="s">
        <v>12</v>
      </c>
      <c r="B19" s="14">
        <v>26037805</v>
      </c>
      <c r="C19" s="14">
        <v>23960166</v>
      </c>
    </row>
    <row r="20" spans="1:3" ht="11.25" customHeight="1" thickBot="1" x14ac:dyDescent="0.25">
      <c r="A20" s="6" t="s">
        <v>13</v>
      </c>
      <c r="B20" s="16">
        <f>SUM(B15:B19)</f>
        <v>106589164</v>
      </c>
      <c r="C20" s="16">
        <f>SUM(C15:C19)</f>
        <v>106954535</v>
      </c>
    </row>
    <row r="21" spans="1:3" ht="11.25" customHeight="1" thickBot="1" x14ac:dyDescent="0.25">
      <c r="A21" s="26" t="s">
        <v>118</v>
      </c>
      <c r="B21" s="27">
        <f>SUM(B13+B20)</f>
        <v>106596210</v>
      </c>
      <c r="C21" s="27">
        <f>SUM(C13+C20)</f>
        <v>106967361</v>
      </c>
    </row>
    <row r="22" spans="1:3" ht="11.25" customHeight="1" x14ac:dyDescent="0.2">
      <c r="A22" s="3" t="s">
        <v>14</v>
      </c>
      <c r="B22" s="19"/>
      <c r="C22" s="19"/>
    </row>
    <row r="23" spans="1:3" ht="11.25" customHeight="1" x14ac:dyDescent="0.2">
      <c r="A23" s="4" t="s">
        <v>15</v>
      </c>
      <c r="B23" s="20"/>
      <c r="C23" s="20"/>
    </row>
    <row r="24" spans="1:3" ht="11.25" customHeight="1" x14ac:dyDescent="0.2">
      <c r="A24" s="5" t="s">
        <v>16</v>
      </c>
      <c r="B24" s="14">
        <v>547142</v>
      </c>
      <c r="C24" s="14">
        <v>447191</v>
      </c>
    </row>
    <row r="25" spans="1:3" ht="11.25" customHeight="1" x14ac:dyDescent="0.2">
      <c r="A25" s="5" t="s">
        <v>69</v>
      </c>
      <c r="B25" s="20"/>
      <c r="C25" s="20"/>
    </row>
    <row r="26" spans="1:3" ht="11.25" customHeight="1" x14ac:dyDescent="0.2">
      <c r="A26" s="5" t="s">
        <v>70</v>
      </c>
      <c r="B26" s="20"/>
      <c r="C26" s="20"/>
    </row>
    <row r="27" spans="1:3" ht="11.25" customHeight="1" x14ac:dyDescent="0.2">
      <c r="A27" s="5" t="s">
        <v>17</v>
      </c>
      <c r="B27" s="14">
        <v>24375765</v>
      </c>
      <c r="C27" s="14">
        <v>23611215</v>
      </c>
    </row>
    <row r="28" spans="1:3" ht="11.25" customHeight="1" x14ac:dyDescent="0.2">
      <c r="A28" s="5" t="s">
        <v>71</v>
      </c>
      <c r="B28" s="20"/>
      <c r="C28" s="20"/>
    </row>
    <row r="29" spans="1:3" ht="11.25" customHeight="1" x14ac:dyDescent="0.2">
      <c r="A29" s="5" t="s">
        <v>18</v>
      </c>
      <c r="B29" s="14">
        <f>7653</f>
        <v>7653</v>
      </c>
      <c r="C29" s="14"/>
    </row>
    <row r="30" spans="1:3" ht="11.25" customHeight="1" x14ac:dyDescent="0.2">
      <c r="A30" s="5" t="s">
        <v>72</v>
      </c>
      <c r="B30" s="20"/>
      <c r="C30" s="20"/>
    </row>
    <row r="31" spans="1:3" ht="11.25" customHeight="1" thickBot="1" x14ac:dyDescent="0.25">
      <c r="A31" s="5" t="s">
        <v>19</v>
      </c>
      <c r="B31" s="14">
        <v>3804632</v>
      </c>
      <c r="C31" s="14">
        <v>4170704</v>
      </c>
    </row>
    <row r="32" spans="1:3" ht="11.25" customHeight="1" thickBot="1" x14ac:dyDescent="0.25">
      <c r="A32" s="6" t="s">
        <v>20</v>
      </c>
      <c r="B32" s="25">
        <f>SUM(B24:B31)</f>
        <v>28735192</v>
      </c>
      <c r="C32" s="25">
        <f>SUM(C24:C31)</f>
        <v>28229110</v>
      </c>
    </row>
    <row r="33" spans="1:3" ht="11.25" customHeight="1" x14ac:dyDescent="0.2">
      <c r="A33" s="4" t="s">
        <v>21</v>
      </c>
      <c r="B33" s="19"/>
      <c r="C33" s="19"/>
    </row>
    <row r="34" spans="1:3" ht="11.25" customHeight="1" x14ac:dyDescent="0.2">
      <c r="A34" s="5" t="s">
        <v>22</v>
      </c>
      <c r="B34" s="14">
        <v>1878388</v>
      </c>
      <c r="C34" s="14">
        <v>1973037</v>
      </c>
    </row>
    <row r="35" spans="1:3" ht="11.25" customHeight="1" x14ac:dyDescent="0.2">
      <c r="A35" s="5" t="s">
        <v>73</v>
      </c>
      <c r="B35" s="20"/>
      <c r="C35" s="20"/>
    </row>
    <row r="36" spans="1:3" ht="11.25" customHeight="1" thickBot="1" x14ac:dyDescent="0.25">
      <c r="A36" s="5" t="s">
        <v>23</v>
      </c>
      <c r="B36" s="14">
        <v>7747</v>
      </c>
      <c r="C36" s="14">
        <v>7747</v>
      </c>
    </row>
    <row r="37" spans="1:3" ht="11.25" customHeight="1" thickBot="1" x14ac:dyDescent="0.25">
      <c r="A37" s="6" t="s">
        <v>24</v>
      </c>
      <c r="B37" s="16">
        <f>SUM(B34:B36)</f>
        <v>1886135</v>
      </c>
      <c r="C37" s="16">
        <f>SUM(C34:C36)</f>
        <v>1980784</v>
      </c>
    </row>
    <row r="38" spans="1:3" ht="11.25" customHeight="1" thickBot="1" x14ac:dyDescent="0.25">
      <c r="A38" s="26" t="s">
        <v>119</v>
      </c>
      <c r="B38" s="27">
        <f>SUM(B32+B37)</f>
        <v>30621327</v>
      </c>
      <c r="C38" s="27">
        <f>SUM(C32+C37)</f>
        <v>30209894</v>
      </c>
    </row>
    <row r="39" spans="1:3" ht="11.25" customHeight="1" x14ac:dyDescent="0.2">
      <c r="A39" s="3" t="s">
        <v>74</v>
      </c>
      <c r="B39" s="19"/>
      <c r="C39" s="19"/>
    </row>
    <row r="40" spans="1:3" ht="11.25" customHeight="1" thickBot="1" x14ac:dyDescent="0.25">
      <c r="A40" s="5" t="s">
        <v>25</v>
      </c>
      <c r="B40" s="14">
        <v>8779049</v>
      </c>
      <c r="C40" s="14">
        <v>7794496</v>
      </c>
    </row>
    <row r="41" spans="1:3" ht="11.25" customHeight="1" thickBot="1" x14ac:dyDescent="0.25">
      <c r="A41" s="28" t="s">
        <v>120</v>
      </c>
      <c r="B41" s="30">
        <f>SUM(B40)</f>
        <v>8779049</v>
      </c>
      <c r="C41" s="30">
        <f>SUM(C40)</f>
        <v>7794496</v>
      </c>
    </row>
    <row r="42" spans="1:3" ht="30" customHeight="1" thickBot="1" x14ac:dyDescent="0.25">
      <c r="A42" s="40" t="s">
        <v>26</v>
      </c>
      <c r="B42" s="41">
        <f>B3+B21+B38+B41</f>
        <v>145996586</v>
      </c>
      <c r="C42" s="41">
        <f>C3+C21+C38+C41</f>
        <v>144971751</v>
      </c>
    </row>
    <row r="43" spans="1:3" ht="11.25" customHeight="1" x14ac:dyDescent="0.2">
      <c r="A43" s="8"/>
      <c r="B43" s="8"/>
      <c r="C43" s="8"/>
    </row>
    <row r="44" spans="1:3" ht="11.25" customHeight="1" thickBot="1" x14ac:dyDescent="0.25">
      <c r="A44" s="9"/>
      <c r="B44" s="9"/>
      <c r="C44" s="9"/>
    </row>
    <row r="45" spans="1:3" ht="30" customHeight="1" x14ac:dyDescent="0.2">
      <c r="A45" s="38" t="s">
        <v>75</v>
      </c>
      <c r="B45" s="39">
        <v>45291</v>
      </c>
      <c r="C45" s="39">
        <v>44926</v>
      </c>
    </row>
    <row r="46" spans="1:3" ht="11.25" customHeight="1" x14ac:dyDescent="0.2">
      <c r="A46" s="31" t="s">
        <v>27</v>
      </c>
      <c r="B46" s="32"/>
      <c r="C46" s="32"/>
    </row>
    <row r="47" spans="1:3" ht="11.25" customHeight="1" x14ac:dyDescent="0.2">
      <c r="A47" s="5" t="s">
        <v>28</v>
      </c>
      <c r="B47" s="14">
        <v>2100800</v>
      </c>
      <c r="C47" s="14">
        <v>2100800</v>
      </c>
    </row>
    <row r="48" spans="1:3" ht="11.25" customHeight="1" x14ac:dyDescent="0.2">
      <c r="A48" s="5" t="s">
        <v>76</v>
      </c>
      <c r="B48" s="20"/>
      <c r="C48" s="20"/>
    </row>
    <row r="49" spans="1:3" ht="11.25" customHeight="1" x14ac:dyDescent="0.2">
      <c r="A49" s="5" t="s">
        <v>29</v>
      </c>
      <c r="B49" s="14">
        <v>3828608</v>
      </c>
      <c r="C49" s="14">
        <v>3828608</v>
      </c>
    </row>
    <row r="50" spans="1:3" ht="11.25" customHeight="1" x14ac:dyDescent="0.2">
      <c r="A50" s="5" t="s">
        <v>77</v>
      </c>
      <c r="B50" s="20"/>
      <c r="C50" s="20"/>
    </row>
    <row r="51" spans="1:3" ht="11.25" customHeight="1" x14ac:dyDescent="0.2">
      <c r="A51" s="5" t="s">
        <v>78</v>
      </c>
      <c r="B51" s="20"/>
      <c r="C51" s="20"/>
    </row>
    <row r="52" spans="1:3" ht="11.25" customHeight="1" x14ac:dyDescent="0.2">
      <c r="A52" s="5" t="s">
        <v>30</v>
      </c>
      <c r="B52" s="14">
        <v>1078000</v>
      </c>
      <c r="C52" s="14">
        <v>1078000</v>
      </c>
    </row>
    <row r="53" spans="1:3" ht="11.25" customHeight="1" x14ac:dyDescent="0.2">
      <c r="A53" s="5" t="s">
        <v>79</v>
      </c>
      <c r="B53" s="20"/>
      <c r="C53" s="20"/>
    </row>
    <row r="54" spans="1:3" ht="11.25" customHeight="1" x14ac:dyDescent="0.2">
      <c r="A54" s="5" t="s">
        <v>80</v>
      </c>
      <c r="B54" s="20"/>
      <c r="C54" s="20"/>
    </row>
    <row r="55" spans="1:3" ht="11.25" customHeight="1" x14ac:dyDescent="0.2">
      <c r="A55" s="5" t="s">
        <v>81</v>
      </c>
      <c r="B55" s="20"/>
      <c r="C55" s="20"/>
    </row>
    <row r="56" spans="1:3" ht="11.25" customHeight="1" thickBot="1" x14ac:dyDescent="0.25">
      <c r="A56" s="5" t="s">
        <v>82</v>
      </c>
      <c r="B56" s="20"/>
      <c r="C56" s="20"/>
    </row>
    <row r="57" spans="1:3" ht="11.25" customHeight="1" thickBot="1" x14ac:dyDescent="0.25">
      <c r="A57" s="28" t="s">
        <v>121</v>
      </c>
      <c r="B57" s="30">
        <f>SUM(B47:B56)</f>
        <v>7007408</v>
      </c>
      <c r="C57" s="30">
        <f>SUM(C47:C56)</f>
        <v>7007408</v>
      </c>
    </row>
    <row r="58" spans="1:3" ht="11.25" customHeight="1" x14ac:dyDescent="0.2">
      <c r="A58" s="3" t="s">
        <v>31</v>
      </c>
      <c r="B58" s="19"/>
      <c r="C58" s="19"/>
    </row>
    <row r="59" spans="1:3" ht="11.25" customHeight="1" x14ac:dyDescent="0.2">
      <c r="A59" s="5" t="s">
        <v>83</v>
      </c>
      <c r="B59" s="20"/>
      <c r="C59" s="20"/>
    </row>
    <row r="60" spans="1:3" ht="11.25" customHeight="1" x14ac:dyDescent="0.2">
      <c r="A60" s="5" t="s">
        <v>84</v>
      </c>
      <c r="B60" s="20"/>
      <c r="C60" s="20"/>
    </row>
    <row r="61" spans="1:3" ht="11.25" customHeight="1" x14ac:dyDescent="0.2">
      <c r="A61" s="5" t="s">
        <v>85</v>
      </c>
      <c r="B61" s="20"/>
      <c r="C61" s="20"/>
    </row>
    <row r="62" spans="1:3" ht="11.25" customHeight="1" thickBot="1" x14ac:dyDescent="0.25">
      <c r="A62" s="5" t="s">
        <v>32</v>
      </c>
      <c r="B62" s="14">
        <v>132672</v>
      </c>
      <c r="C62" s="14">
        <v>135268</v>
      </c>
    </row>
    <row r="63" spans="1:3" ht="11.25" customHeight="1" thickBot="1" x14ac:dyDescent="0.25">
      <c r="A63" s="28" t="s">
        <v>122</v>
      </c>
      <c r="B63" s="30">
        <f>SUM(B62)</f>
        <v>132672</v>
      </c>
      <c r="C63" s="30">
        <f>SUM(C62)</f>
        <v>135268</v>
      </c>
    </row>
    <row r="64" spans="1:3" ht="11.25" customHeight="1" thickBot="1" x14ac:dyDescent="0.25">
      <c r="A64" s="26" t="s">
        <v>86</v>
      </c>
      <c r="B64" s="27">
        <v>804891</v>
      </c>
      <c r="C64" s="27">
        <v>835157</v>
      </c>
    </row>
    <row r="65" spans="1:3" ht="11.25" customHeight="1" x14ac:dyDescent="0.2">
      <c r="A65" s="3" t="s">
        <v>33</v>
      </c>
      <c r="B65" s="19"/>
      <c r="C65" s="19"/>
    </row>
    <row r="66" spans="1:3" ht="11.25" customHeight="1" x14ac:dyDescent="0.2">
      <c r="A66" s="5" t="s">
        <v>87</v>
      </c>
      <c r="B66" s="20"/>
      <c r="C66" s="20"/>
    </row>
    <row r="67" spans="1:3" ht="11.25" customHeight="1" x14ac:dyDescent="0.2">
      <c r="A67" s="5" t="s">
        <v>88</v>
      </c>
      <c r="B67" s="20"/>
      <c r="C67" s="20"/>
    </row>
    <row r="68" spans="1:3" ht="11.25" customHeight="1" x14ac:dyDescent="0.2">
      <c r="A68" s="5" t="s">
        <v>89</v>
      </c>
      <c r="B68" s="20"/>
      <c r="C68" s="20"/>
    </row>
    <row r="69" spans="1:3" ht="11.25" customHeight="1" x14ac:dyDescent="0.2">
      <c r="A69" s="5" t="s">
        <v>90</v>
      </c>
      <c r="B69" s="20"/>
      <c r="C69" s="20"/>
    </row>
    <row r="70" spans="1:3" ht="11.25" customHeight="1" x14ac:dyDescent="0.2">
      <c r="A70" s="5" t="s">
        <v>91</v>
      </c>
      <c r="B70" s="20"/>
      <c r="C70" s="20"/>
    </row>
    <row r="71" spans="1:3" ht="11.25" customHeight="1" x14ac:dyDescent="0.2">
      <c r="A71" s="5" t="s">
        <v>92</v>
      </c>
      <c r="B71" s="20"/>
      <c r="C71" s="20"/>
    </row>
    <row r="72" spans="1:3" ht="11.25" customHeight="1" x14ac:dyDescent="0.2">
      <c r="A72" s="5" t="s">
        <v>34</v>
      </c>
      <c r="B72" s="14">
        <v>4855156</v>
      </c>
      <c r="C72" s="14">
        <v>6878185</v>
      </c>
    </row>
    <row r="73" spans="1:3" ht="11.25" customHeight="1" x14ac:dyDescent="0.2">
      <c r="A73" s="5" t="s">
        <v>93</v>
      </c>
      <c r="B73" s="20"/>
      <c r="C73" s="20"/>
    </row>
    <row r="74" spans="1:3" ht="11.25" customHeight="1" x14ac:dyDescent="0.2">
      <c r="A74" s="5" t="s">
        <v>94</v>
      </c>
      <c r="B74" s="20"/>
      <c r="C74" s="20"/>
    </row>
    <row r="75" spans="1:3" ht="11.25" customHeight="1" x14ac:dyDescent="0.2">
      <c r="A75" s="5" t="s">
        <v>95</v>
      </c>
      <c r="B75" s="20"/>
      <c r="C75" s="20"/>
    </row>
    <row r="76" spans="1:3" ht="11.25" customHeight="1" x14ac:dyDescent="0.2">
      <c r="A76" s="5" t="s">
        <v>35</v>
      </c>
      <c r="B76" s="15"/>
      <c r="C76" s="15"/>
    </row>
    <row r="77" spans="1:3" ht="11.25" customHeight="1" x14ac:dyDescent="0.2">
      <c r="A77" s="5" t="s">
        <v>96</v>
      </c>
      <c r="B77" s="20"/>
      <c r="C77" s="20"/>
    </row>
    <row r="78" spans="1:3" ht="11.25" customHeight="1" x14ac:dyDescent="0.2">
      <c r="A78" s="5" t="s">
        <v>36</v>
      </c>
      <c r="B78" s="14">
        <v>166925</v>
      </c>
      <c r="C78" s="14">
        <v>196236</v>
      </c>
    </row>
    <row r="79" spans="1:3" ht="11.25" customHeight="1" x14ac:dyDescent="0.2">
      <c r="A79" s="5" t="s">
        <v>37</v>
      </c>
      <c r="B79" s="14">
        <v>24797</v>
      </c>
      <c r="C79" s="14">
        <v>29911</v>
      </c>
    </row>
    <row r="80" spans="1:3" ht="11.25" customHeight="1" thickBot="1" x14ac:dyDescent="0.25">
      <c r="A80" s="5" t="s">
        <v>38</v>
      </c>
      <c r="B80" s="14">
        <v>557020</v>
      </c>
      <c r="C80" s="14">
        <v>709632</v>
      </c>
    </row>
    <row r="81" spans="1:3" ht="11.25" customHeight="1" thickBot="1" x14ac:dyDescent="0.25">
      <c r="A81" s="28" t="s">
        <v>123</v>
      </c>
      <c r="B81" s="30">
        <f>SUM(B66:B80)</f>
        <v>5603898</v>
      </c>
      <c r="C81" s="30">
        <f>SUM(C66:C80)</f>
        <v>7813964</v>
      </c>
    </row>
    <row r="82" spans="1:3" ht="11.25" customHeight="1" x14ac:dyDescent="0.2">
      <c r="A82" s="3" t="s">
        <v>39</v>
      </c>
      <c r="B82" s="19"/>
      <c r="C82" s="19"/>
    </row>
    <row r="83" spans="1:3" ht="11.25" customHeight="1" thickBot="1" x14ac:dyDescent="0.25">
      <c r="A83" s="5" t="s">
        <v>40</v>
      </c>
      <c r="B83" s="14">
        <v>132447717</v>
      </c>
      <c r="C83" s="14">
        <v>129179954</v>
      </c>
    </row>
    <row r="84" spans="1:3" ht="11.25" customHeight="1" thickBot="1" x14ac:dyDescent="0.25">
      <c r="A84" s="28" t="s">
        <v>124</v>
      </c>
      <c r="B84" s="30">
        <f>SUM(B83)</f>
        <v>132447717</v>
      </c>
      <c r="C84" s="30">
        <f>SUM(C83)</f>
        <v>129179954</v>
      </c>
    </row>
    <row r="85" spans="1:3" ht="30" customHeight="1" thickBot="1" x14ac:dyDescent="0.25">
      <c r="A85" s="40" t="s">
        <v>41</v>
      </c>
      <c r="B85" s="42">
        <f>SUM(B57+B63+B64+B81+B84)</f>
        <v>145996586</v>
      </c>
      <c r="C85" s="42">
        <f>SUM(C57+C63+C64+C81+C84)</f>
        <v>144971751</v>
      </c>
    </row>
    <row r="86" spans="1:3" ht="11.25" customHeight="1" thickBot="1" x14ac:dyDescent="0.25">
      <c r="A86" s="10"/>
      <c r="B86" s="11"/>
      <c r="C86" s="11"/>
    </row>
    <row r="87" spans="1:3" ht="30" customHeight="1" x14ac:dyDescent="0.2">
      <c r="A87" s="38" t="s">
        <v>42</v>
      </c>
      <c r="B87" s="39">
        <v>45291</v>
      </c>
      <c r="C87" s="39">
        <v>44926</v>
      </c>
    </row>
    <row r="88" spans="1:3" ht="11.25" customHeight="1" x14ac:dyDescent="0.2">
      <c r="A88" s="3" t="s">
        <v>43</v>
      </c>
      <c r="B88" s="13"/>
      <c r="C88" s="13"/>
    </row>
    <row r="89" spans="1:3" ht="11.25" customHeight="1" x14ac:dyDescent="0.2">
      <c r="A89" s="5" t="s">
        <v>44</v>
      </c>
      <c r="B89" s="14">
        <v>3227709</v>
      </c>
      <c r="C89" s="14">
        <v>3161035</v>
      </c>
    </row>
    <row r="90" spans="1:3" ht="11.25" customHeight="1" x14ac:dyDescent="0.2">
      <c r="A90" s="5" t="s">
        <v>108</v>
      </c>
      <c r="B90" s="15"/>
      <c r="C90" s="15"/>
    </row>
    <row r="91" spans="1:3" ht="11.25" customHeight="1" x14ac:dyDescent="0.2">
      <c r="A91" s="5" t="s">
        <v>97</v>
      </c>
      <c r="B91" s="15"/>
      <c r="C91" s="15"/>
    </row>
    <row r="92" spans="1:3" ht="11.25" customHeight="1" x14ac:dyDescent="0.2">
      <c r="A92" s="5" t="s">
        <v>98</v>
      </c>
      <c r="B92" s="15"/>
      <c r="C92" s="15"/>
    </row>
    <row r="93" spans="1:3" ht="11.25" customHeight="1" x14ac:dyDescent="0.2">
      <c r="A93" s="5" t="s">
        <v>45</v>
      </c>
      <c r="B93" s="14">
        <f>SUM(B94:B95)</f>
        <v>18926669</v>
      </c>
      <c r="C93" s="14">
        <v>16539628</v>
      </c>
    </row>
    <row r="94" spans="1:3" ht="11.25" customHeight="1" x14ac:dyDescent="0.2">
      <c r="A94" s="5" t="s">
        <v>106</v>
      </c>
      <c r="B94" s="23">
        <v>15870102</v>
      </c>
      <c r="C94" s="23">
        <v>13380722</v>
      </c>
    </row>
    <row r="95" spans="1:3" ht="11.25" customHeight="1" thickBot="1" x14ac:dyDescent="0.25">
      <c r="A95" s="5" t="s">
        <v>107</v>
      </c>
      <c r="B95" s="23">
        <v>3056567</v>
      </c>
      <c r="C95" s="23">
        <v>3158906</v>
      </c>
    </row>
    <row r="96" spans="1:3" ht="11.25" customHeight="1" thickBot="1" x14ac:dyDescent="0.25">
      <c r="A96" s="28" t="s">
        <v>125</v>
      </c>
      <c r="B96" s="30">
        <f>SUM(B89+B93)</f>
        <v>22154378</v>
      </c>
      <c r="C96" s="30">
        <f>SUM(C89+C93)</f>
        <v>19700663</v>
      </c>
    </row>
    <row r="97" spans="1:3" ht="11.25" customHeight="1" x14ac:dyDescent="0.2">
      <c r="A97" s="3" t="s">
        <v>46</v>
      </c>
      <c r="B97" s="13"/>
      <c r="C97" s="13"/>
    </row>
    <row r="98" spans="1:3" ht="11.25" customHeight="1" x14ac:dyDescent="0.2">
      <c r="A98" s="5" t="s">
        <v>47</v>
      </c>
      <c r="B98" s="14">
        <v>72543</v>
      </c>
      <c r="C98" s="14">
        <v>111598</v>
      </c>
    </row>
    <row r="99" spans="1:3" ht="11.25" customHeight="1" x14ac:dyDescent="0.2">
      <c r="A99" s="5" t="s">
        <v>48</v>
      </c>
      <c r="B99" s="14">
        <v>16938885</v>
      </c>
      <c r="C99" s="14">
        <f>14327944+1</f>
        <v>14327945</v>
      </c>
    </row>
    <row r="100" spans="1:3" ht="11.25" customHeight="1" x14ac:dyDescent="0.2">
      <c r="A100" s="5" t="s">
        <v>49</v>
      </c>
      <c r="B100" s="14">
        <v>104182</v>
      </c>
      <c r="C100" s="14">
        <v>94277</v>
      </c>
    </row>
    <row r="101" spans="1:3" ht="11.25" customHeight="1" x14ac:dyDescent="0.2">
      <c r="A101" s="5" t="s">
        <v>50</v>
      </c>
      <c r="B101" s="14">
        <v>1546423</v>
      </c>
      <c r="C101" s="14">
        <v>1612015</v>
      </c>
    </row>
    <row r="102" spans="1:3" ht="11.25" customHeight="1" x14ac:dyDescent="0.2">
      <c r="A102" s="5" t="s">
        <v>99</v>
      </c>
      <c r="B102" s="23">
        <v>1134727</v>
      </c>
      <c r="C102" s="23">
        <v>1099465</v>
      </c>
    </row>
    <row r="103" spans="1:3" ht="11.25" customHeight="1" x14ac:dyDescent="0.2">
      <c r="A103" s="5" t="s">
        <v>100</v>
      </c>
      <c r="B103" s="23">
        <v>339052</v>
      </c>
      <c r="C103" s="23">
        <v>335248</v>
      </c>
    </row>
    <row r="104" spans="1:3" ht="11.25" customHeight="1" x14ac:dyDescent="0.2">
      <c r="A104" s="5" t="s">
        <v>101</v>
      </c>
      <c r="B104" s="23">
        <v>41440</v>
      </c>
      <c r="C104" s="23">
        <v>148151</v>
      </c>
    </row>
    <row r="105" spans="1:3" ht="11.25" customHeight="1" x14ac:dyDescent="0.2">
      <c r="A105" s="5" t="s">
        <v>102</v>
      </c>
      <c r="B105" s="24"/>
      <c r="C105" s="24"/>
    </row>
    <row r="106" spans="1:3" ht="11.25" customHeight="1" x14ac:dyDescent="0.2">
      <c r="A106" s="5" t="s">
        <v>103</v>
      </c>
      <c r="B106" s="23">
        <v>31204</v>
      </c>
      <c r="C106" s="23">
        <v>29151</v>
      </c>
    </row>
    <row r="107" spans="1:3" ht="11.25" customHeight="1" x14ac:dyDescent="0.2">
      <c r="A107" s="5" t="s">
        <v>51</v>
      </c>
      <c r="B107" s="14"/>
      <c r="C107" s="14"/>
    </row>
    <row r="108" spans="1:3" ht="11.25" customHeight="1" x14ac:dyDescent="0.2">
      <c r="A108" s="5" t="s">
        <v>52</v>
      </c>
      <c r="B108" s="14">
        <v>13905</v>
      </c>
      <c r="C108" s="14">
        <v>27765</v>
      </c>
    </row>
    <row r="109" spans="1:3" ht="11.25" customHeight="1" x14ac:dyDescent="0.2">
      <c r="A109" s="5" t="s">
        <v>53</v>
      </c>
      <c r="B109" s="14">
        <v>2534524</v>
      </c>
      <c r="C109" s="14">
        <v>2624901</v>
      </c>
    </row>
    <row r="110" spans="1:3" ht="11.25" customHeight="1" x14ac:dyDescent="0.2">
      <c r="A110" s="5" t="s">
        <v>104</v>
      </c>
      <c r="B110" s="15"/>
      <c r="C110" s="15"/>
    </row>
    <row r="111" spans="1:3" ht="11.25" customHeight="1" x14ac:dyDescent="0.2">
      <c r="A111" s="5" t="s">
        <v>109</v>
      </c>
      <c r="B111" s="15"/>
      <c r="C111" s="15"/>
    </row>
    <row r="112" spans="1:3" ht="11.25" customHeight="1" x14ac:dyDescent="0.2">
      <c r="A112" s="5" t="s">
        <v>110</v>
      </c>
      <c r="B112" s="15"/>
      <c r="C112" s="15"/>
    </row>
    <row r="113" spans="1:4" ht="11.25" customHeight="1" x14ac:dyDescent="0.2">
      <c r="A113" s="5" t="s">
        <v>54</v>
      </c>
      <c r="B113" s="14"/>
      <c r="C113" s="14"/>
    </row>
    <row r="114" spans="1:4" ht="11.25" customHeight="1" x14ac:dyDescent="0.2">
      <c r="A114" s="5" t="s">
        <v>55</v>
      </c>
      <c r="B114" s="14">
        <v>106359</v>
      </c>
      <c r="C114" s="14">
        <v>109916</v>
      </c>
    </row>
    <row r="115" spans="1:4" ht="11.25" customHeight="1" thickBot="1" x14ac:dyDescent="0.25">
      <c r="A115" s="5" t="s">
        <v>56</v>
      </c>
      <c r="B115" s="14">
        <v>433770</v>
      </c>
      <c r="C115" s="14">
        <f>424318+1</f>
        <v>424319</v>
      </c>
      <c r="D115" s="1" t="s">
        <v>112</v>
      </c>
    </row>
    <row r="116" spans="1:4" ht="11.25" customHeight="1" thickBot="1" x14ac:dyDescent="0.25">
      <c r="A116" s="28" t="s">
        <v>126</v>
      </c>
      <c r="B116" s="30">
        <f>SUM(B98+B99+B100+B101+B108+B109+B113+B114+B115)</f>
        <v>21750591</v>
      </c>
      <c r="C116" s="30">
        <f>SUM(C98+C99+C100+C101+C108+C109+C113+C114+C115)</f>
        <v>19332736</v>
      </c>
    </row>
    <row r="117" spans="1:4" ht="11.25" customHeight="1" thickBot="1" x14ac:dyDescent="0.25">
      <c r="A117" s="7" t="s">
        <v>57</v>
      </c>
      <c r="B117" s="17">
        <f>B96-B116</f>
        <v>403787</v>
      </c>
      <c r="C117" s="17">
        <f>C96-C116</f>
        <v>367927</v>
      </c>
    </row>
    <row r="118" spans="1:4" ht="11.25" customHeight="1" x14ac:dyDescent="0.2">
      <c r="A118" s="3" t="s">
        <v>58</v>
      </c>
      <c r="B118" s="13"/>
      <c r="C118" s="13"/>
    </row>
    <row r="119" spans="1:4" ht="11.25" customHeight="1" x14ac:dyDescent="0.2">
      <c r="A119" s="29" t="s">
        <v>116</v>
      </c>
      <c r="B119" s="13"/>
      <c r="C119" s="13"/>
    </row>
    <row r="120" spans="1:4" s="12" customFormat="1" ht="10.5" customHeight="1" x14ac:dyDescent="0.2">
      <c r="A120" s="5" t="s">
        <v>59</v>
      </c>
      <c r="B120" s="14">
        <v>2658</v>
      </c>
      <c r="C120" s="14">
        <v>2377</v>
      </c>
    </row>
    <row r="121" spans="1:4" s="12" customFormat="1" ht="11.25" customHeight="1" x14ac:dyDescent="0.2">
      <c r="A121" s="29" t="s">
        <v>117</v>
      </c>
      <c r="B121" s="14">
        <v>1225</v>
      </c>
      <c r="C121" s="15"/>
    </row>
    <row r="122" spans="1:4" s="12" customFormat="1" ht="11.25" customHeight="1" thickBot="1" x14ac:dyDescent="0.25">
      <c r="A122" s="5" t="s">
        <v>105</v>
      </c>
      <c r="B122" s="15"/>
      <c r="C122" s="15"/>
    </row>
    <row r="123" spans="1:4" s="2" customFormat="1" ht="11.25" customHeight="1" thickBot="1" x14ac:dyDescent="0.25">
      <c r="A123" s="35" t="s">
        <v>127</v>
      </c>
      <c r="B123" s="25">
        <f>SUM(B120-B121)</f>
        <v>1433</v>
      </c>
      <c r="C123" s="25">
        <f>SUM(C120-C121)</f>
        <v>2377</v>
      </c>
    </row>
    <row r="124" spans="1:4" s="2" customFormat="1" ht="11.25" customHeight="1" x14ac:dyDescent="0.2">
      <c r="A124" s="31" t="s">
        <v>60</v>
      </c>
      <c r="B124" s="34"/>
      <c r="C124" s="34"/>
    </row>
    <row r="125" spans="1:4" s="2" customFormat="1" ht="11.25" customHeight="1" x14ac:dyDescent="0.2">
      <c r="A125" s="36" t="s">
        <v>61</v>
      </c>
      <c r="B125" s="37"/>
      <c r="C125" s="37"/>
    </row>
    <row r="126" spans="1:4" s="2" customFormat="1" ht="11.25" customHeight="1" x14ac:dyDescent="0.2">
      <c r="A126" s="36" t="s">
        <v>62</v>
      </c>
      <c r="B126" s="34"/>
      <c r="C126" s="34"/>
    </row>
    <row r="127" spans="1:4" s="2" customFormat="1" ht="11.25" customHeight="1" x14ac:dyDescent="0.2">
      <c r="A127" s="31" t="s">
        <v>128</v>
      </c>
      <c r="B127" s="34"/>
      <c r="C127" s="34"/>
    </row>
    <row r="128" spans="1:4" ht="11.25" customHeight="1" thickBot="1" x14ac:dyDescent="0.25">
      <c r="A128" s="31" t="s">
        <v>114</v>
      </c>
      <c r="B128" s="34">
        <v>-40</v>
      </c>
      <c r="C128" s="34"/>
      <c r="D128" s="2"/>
    </row>
    <row r="129" spans="1:3" ht="11.25" customHeight="1" thickBot="1" x14ac:dyDescent="0.25">
      <c r="A129" s="6" t="s">
        <v>115</v>
      </c>
      <c r="B129" s="16">
        <f>B96-B116+B123+B127+B128</f>
        <v>405180</v>
      </c>
      <c r="C129" s="16">
        <f>C96-C116+C123+C127</f>
        <v>370304</v>
      </c>
    </row>
    <row r="130" spans="1:3" ht="11.25" customHeight="1" thickBot="1" x14ac:dyDescent="0.25">
      <c r="A130" s="7" t="s">
        <v>63</v>
      </c>
      <c r="B130" s="18">
        <v>405180</v>
      </c>
      <c r="C130" s="18">
        <v>370304</v>
      </c>
    </row>
    <row r="131" spans="1:3" ht="30" customHeight="1" thickBot="1" x14ac:dyDescent="0.25">
      <c r="A131" s="43" t="s">
        <v>111</v>
      </c>
      <c r="B131" s="44">
        <v>0</v>
      </c>
      <c r="C131" s="44">
        <v>0</v>
      </c>
    </row>
    <row r="136" spans="1:3" ht="19.5" customHeight="1" x14ac:dyDescent="0.2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2" manualBreakCount="2">
    <brk id="43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riclassificato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Emanuela Vicentini</cp:lastModifiedBy>
  <cp:lastPrinted>2024-04-05T07:27:01Z</cp:lastPrinted>
  <dcterms:created xsi:type="dcterms:W3CDTF">2021-03-17T10:40:40Z</dcterms:created>
  <dcterms:modified xsi:type="dcterms:W3CDTF">2024-05-10T07:41:54Z</dcterms:modified>
</cp:coreProperties>
</file>