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ILANCIO_18_febbraio_2020\2021\PREVENTIVO\sito\"/>
    </mc:Choice>
  </mc:AlternateContent>
  <bookViews>
    <workbookView xWindow="0" yWindow="0" windowWidth="16380" windowHeight="8190" tabRatio="698"/>
  </bookViews>
  <sheets>
    <sheet name="2021_cdc" sheetId="4" r:id="rId1"/>
    <sheet name="2022_cdc" sheetId="5" r:id="rId2"/>
    <sheet name="2023_cdc" sheetId="6" r:id="rId3"/>
  </sheets>
  <definedNames>
    <definedName name="_xlnm.Print_Area" localSheetId="0">'2021_cdc'!$A$1:$I$88</definedName>
    <definedName name="_xlnm.Print_Area" localSheetId="1">'2022_cdc'!$A$1:$I$88</definedName>
    <definedName name="_xlnm.Print_Area" localSheetId="2">'2023_cdc'!$A$1:$I$91</definedName>
    <definedName name="_xlnm.Print_Titles" localSheetId="0">'2021_cdc'!$1:$2</definedName>
    <definedName name="_xlnm.Print_Titles" localSheetId="1">'2022_cdc'!$1:$2</definedName>
    <definedName name="_xlnm.Print_Titles" localSheetId="2">'2023_cdc'!$1:$2</definedName>
  </definedNames>
  <calcPr calcId="162913"/>
</workbook>
</file>

<file path=xl/calcChain.xml><?xml version="1.0" encoding="utf-8"?>
<calcChain xmlns="http://schemas.openxmlformats.org/spreadsheetml/2006/main">
  <c r="C14" i="6" l="1"/>
  <c r="C12" i="6"/>
  <c r="C12" i="5"/>
  <c r="C12" i="4"/>
  <c r="F62" i="6" l="1"/>
  <c r="F62" i="5" l="1"/>
  <c r="F62" i="4"/>
  <c r="F64" i="4"/>
  <c r="I81" i="6" l="1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C79" i="6"/>
  <c r="C76" i="6" s="1"/>
  <c r="C73" i="6" s="1"/>
  <c r="C78" i="6"/>
  <c r="C77" i="6"/>
  <c r="I76" i="6"/>
  <c r="H76" i="6"/>
  <c r="G76" i="6"/>
  <c r="F76" i="6"/>
  <c r="E76" i="6"/>
  <c r="D76" i="6"/>
  <c r="C75" i="6"/>
  <c r="I74" i="6"/>
  <c r="H74" i="6"/>
  <c r="H73" i="6" s="1"/>
  <c r="G74" i="6"/>
  <c r="F74" i="6"/>
  <c r="E74" i="6"/>
  <c r="D74" i="6"/>
  <c r="D73" i="6" s="1"/>
  <c r="C74" i="6"/>
  <c r="I73" i="6"/>
  <c r="G73" i="6"/>
  <c r="F73" i="6"/>
  <c r="E73" i="6"/>
  <c r="C68" i="6"/>
  <c r="C65" i="6" s="1"/>
  <c r="C67" i="6"/>
  <c r="C66" i="6"/>
  <c r="I65" i="6"/>
  <c r="H65" i="6"/>
  <c r="G65" i="6"/>
  <c r="F65" i="6"/>
  <c r="E65" i="6"/>
  <c r="D65" i="6"/>
  <c r="C64" i="6"/>
  <c r="C63" i="6"/>
  <c r="C62" i="6"/>
  <c r="C61" i="6"/>
  <c r="I60" i="6"/>
  <c r="H60" i="6"/>
  <c r="G60" i="6"/>
  <c r="F60" i="6"/>
  <c r="E60" i="6"/>
  <c r="D60" i="6"/>
  <c r="C59" i="6"/>
  <c r="C58" i="6"/>
  <c r="I57" i="6"/>
  <c r="H57" i="6"/>
  <c r="G57" i="6"/>
  <c r="F57" i="6"/>
  <c r="E57" i="6"/>
  <c r="D57" i="6"/>
  <c r="C56" i="6"/>
  <c r="C55" i="6"/>
  <c r="C54" i="6"/>
  <c r="C53" i="6"/>
  <c r="I52" i="6"/>
  <c r="H52" i="6"/>
  <c r="G52" i="6"/>
  <c r="F52" i="6"/>
  <c r="E52" i="6"/>
  <c r="D52" i="6"/>
  <c r="C51" i="6"/>
  <c r="C50" i="6"/>
  <c r="C49" i="6"/>
  <c r="C48" i="6"/>
  <c r="I47" i="6"/>
  <c r="H47" i="6"/>
  <c r="G47" i="6"/>
  <c r="F47" i="6"/>
  <c r="E47" i="6"/>
  <c r="D47" i="6"/>
  <c r="C47" i="6"/>
  <c r="C46" i="6"/>
  <c r="C45" i="6"/>
  <c r="C44" i="6"/>
  <c r="I43" i="6"/>
  <c r="H43" i="6"/>
  <c r="G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I26" i="6"/>
  <c r="H26" i="6"/>
  <c r="G26" i="6"/>
  <c r="F26" i="6"/>
  <c r="E26" i="6"/>
  <c r="D26" i="6"/>
  <c r="C25" i="6"/>
  <c r="C24" i="6"/>
  <c r="I23" i="6"/>
  <c r="H23" i="6"/>
  <c r="G23" i="6"/>
  <c r="F23" i="6"/>
  <c r="E23" i="6"/>
  <c r="D23" i="6"/>
  <c r="C23" i="6"/>
  <c r="C19" i="6"/>
  <c r="C18" i="6"/>
  <c r="C15" i="6" s="1"/>
  <c r="C17" i="6"/>
  <c r="C16" i="6"/>
  <c r="I15" i="6"/>
  <c r="H15" i="6"/>
  <c r="G15" i="6"/>
  <c r="F15" i="6"/>
  <c r="E15" i="6"/>
  <c r="D15" i="6"/>
  <c r="C13" i="6"/>
  <c r="I11" i="6"/>
  <c r="H11" i="6"/>
  <c r="G11" i="6"/>
  <c r="F11" i="6"/>
  <c r="E11" i="6"/>
  <c r="D11" i="6"/>
  <c r="C10" i="6"/>
  <c r="C6" i="6" s="1"/>
  <c r="C9" i="6"/>
  <c r="C8" i="6"/>
  <c r="C7" i="6"/>
  <c r="I6" i="6"/>
  <c r="H6" i="6"/>
  <c r="G6" i="6"/>
  <c r="F6" i="6"/>
  <c r="E6" i="6"/>
  <c r="D6" i="6"/>
  <c r="C5" i="6"/>
  <c r="C4" i="6" s="1"/>
  <c r="I4" i="6"/>
  <c r="H4" i="6"/>
  <c r="G4" i="6"/>
  <c r="F4" i="6"/>
  <c r="E4" i="6"/>
  <c r="D4" i="6"/>
  <c r="I81" i="5"/>
  <c r="H81" i="5"/>
  <c r="G81" i="5"/>
  <c r="F81" i="5"/>
  <c r="E81" i="5"/>
  <c r="D81" i="5"/>
  <c r="C81" i="5"/>
  <c r="I80" i="5"/>
  <c r="H80" i="5"/>
  <c r="G80" i="5"/>
  <c r="F80" i="5"/>
  <c r="E80" i="5"/>
  <c r="D80" i="5"/>
  <c r="C80" i="5"/>
  <c r="C79" i="5"/>
  <c r="C76" i="5" s="1"/>
  <c r="C73" i="5" s="1"/>
  <c r="C78" i="5"/>
  <c r="C77" i="5"/>
  <c r="I76" i="5"/>
  <c r="H76" i="5"/>
  <c r="G76" i="5"/>
  <c r="F76" i="5"/>
  <c r="E76" i="5"/>
  <c r="D76" i="5"/>
  <c r="C75" i="5"/>
  <c r="I74" i="5"/>
  <c r="I73" i="5" s="1"/>
  <c r="H74" i="5"/>
  <c r="H73" i="5" s="1"/>
  <c r="G74" i="5"/>
  <c r="F74" i="5"/>
  <c r="E74" i="5"/>
  <c r="E73" i="5" s="1"/>
  <c r="D74" i="5"/>
  <c r="D73" i="5" s="1"/>
  <c r="C74" i="5"/>
  <c r="G73" i="5"/>
  <c r="F73" i="5"/>
  <c r="C68" i="5"/>
  <c r="C67" i="5"/>
  <c r="C66" i="5"/>
  <c r="C65" i="5" s="1"/>
  <c r="I65" i="5"/>
  <c r="H65" i="5"/>
  <c r="G65" i="5"/>
  <c r="F65" i="5"/>
  <c r="E65" i="5"/>
  <c r="D65" i="5"/>
  <c r="C64" i="5"/>
  <c r="C63" i="5"/>
  <c r="C62" i="5"/>
  <c r="C61" i="5"/>
  <c r="I60" i="5"/>
  <c r="H60" i="5"/>
  <c r="G60" i="5"/>
  <c r="F60" i="5"/>
  <c r="E60" i="5"/>
  <c r="D60" i="5"/>
  <c r="C59" i="5"/>
  <c r="C58" i="5"/>
  <c r="I57" i="5"/>
  <c r="H57" i="5"/>
  <c r="G57" i="5"/>
  <c r="F57" i="5"/>
  <c r="E57" i="5"/>
  <c r="D57" i="5"/>
  <c r="C56" i="5"/>
  <c r="C55" i="5"/>
  <c r="C54" i="5"/>
  <c r="C53" i="5"/>
  <c r="I52" i="5"/>
  <c r="H52" i="5"/>
  <c r="G52" i="5"/>
  <c r="F52" i="5"/>
  <c r="E52" i="5"/>
  <c r="D52" i="5"/>
  <c r="C51" i="5"/>
  <c r="C50" i="5"/>
  <c r="C49" i="5"/>
  <c r="C48" i="5"/>
  <c r="I47" i="5"/>
  <c r="H47" i="5"/>
  <c r="G47" i="5"/>
  <c r="F47" i="5"/>
  <c r="E47" i="5"/>
  <c r="D47" i="5"/>
  <c r="C47" i="5"/>
  <c r="C46" i="5"/>
  <c r="C45" i="5"/>
  <c r="C44" i="5"/>
  <c r="C43" i="5" s="1"/>
  <c r="I43" i="5"/>
  <c r="H43" i="5"/>
  <c r="G43" i="5"/>
  <c r="F43" i="5"/>
  <c r="E43" i="5"/>
  <c r="D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I26" i="5"/>
  <c r="H26" i="5"/>
  <c r="H69" i="5" s="1"/>
  <c r="G26" i="5"/>
  <c r="F26" i="5"/>
  <c r="E26" i="5"/>
  <c r="D26" i="5"/>
  <c r="C25" i="5"/>
  <c r="C24" i="5"/>
  <c r="C23" i="5" s="1"/>
  <c r="I23" i="5"/>
  <c r="H23" i="5"/>
  <c r="G23" i="5"/>
  <c r="F23" i="5"/>
  <c r="E23" i="5"/>
  <c r="D23" i="5"/>
  <c r="C19" i="5"/>
  <c r="C18" i="5"/>
  <c r="C15" i="5" s="1"/>
  <c r="C17" i="5"/>
  <c r="C16" i="5"/>
  <c r="I15" i="5"/>
  <c r="H15" i="5"/>
  <c r="G15" i="5"/>
  <c r="F15" i="5"/>
  <c r="E15" i="5"/>
  <c r="D15" i="5"/>
  <c r="C14" i="5"/>
  <c r="C13" i="5"/>
  <c r="C11" i="5"/>
  <c r="I11" i="5"/>
  <c r="H11" i="5"/>
  <c r="G11" i="5"/>
  <c r="F11" i="5"/>
  <c r="E11" i="5"/>
  <c r="D11" i="5"/>
  <c r="C10" i="5"/>
  <c r="C9" i="5"/>
  <c r="C8" i="5"/>
  <c r="C7" i="5"/>
  <c r="C6" i="5" s="1"/>
  <c r="I6" i="5"/>
  <c r="H6" i="5"/>
  <c r="G6" i="5"/>
  <c r="F6" i="5"/>
  <c r="E6" i="5"/>
  <c r="D6" i="5"/>
  <c r="C5" i="5"/>
  <c r="C4" i="5" s="1"/>
  <c r="I4" i="5"/>
  <c r="H4" i="5"/>
  <c r="G4" i="5"/>
  <c r="F4" i="5"/>
  <c r="E4" i="5"/>
  <c r="D4" i="5"/>
  <c r="I81" i="4"/>
  <c r="H81" i="4"/>
  <c r="G81" i="4"/>
  <c r="F81" i="4"/>
  <c r="E81" i="4"/>
  <c r="D81" i="4"/>
  <c r="C81" i="4"/>
  <c r="I80" i="4"/>
  <c r="H80" i="4"/>
  <c r="G80" i="4"/>
  <c r="F80" i="4"/>
  <c r="E80" i="4"/>
  <c r="D80" i="4"/>
  <c r="C80" i="4"/>
  <c r="C79" i="4"/>
  <c r="C76" i="4" s="1"/>
  <c r="C73" i="4" s="1"/>
  <c r="C78" i="4"/>
  <c r="C77" i="4"/>
  <c r="I76" i="4"/>
  <c r="H76" i="4"/>
  <c r="G76" i="4"/>
  <c r="F76" i="4"/>
  <c r="E76" i="4"/>
  <c r="D76" i="4"/>
  <c r="C75" i="4"/>
  <c r="I74" i="4"/>
  <c r="I73" i="4" s="1"/>
  <c r="H74" i="4"/>
  <c r="G74" i="4"/>
  <c r="F74" i="4"/>
  <c r="E74" i="4"/>
  <c r="E73" i="4" s="1"/>
  <c r="D74" i="4"/>
  <c r="C74" i="4"/>
  <c r="H73" i="4"/>
  <c r="G73" i="4"/>
  <c r="F73" i="4"/>
  <c r="D73" i="4"/>
  <c r="C68" i="4"/>
  <c r="C67" i="4"/>
  <c r="C66" i="4"/>
  <c r="C65" i="4" s="1"/>
  <c r="I65" i="4"/>
  <c r="H65" i="4"/>
  <c r="G65" i="4"/>
  <c r="F65" i="4"/>
  <c r="E65" i="4"/>
  <c r="D65" i="4"/>
  <c r="C64" i="4"/>
  <c r="C63" i="4"/>
  <c r="C62" i="4"/>
  <c r="C61" i="4"/>
  <c r="I60" i="4"/>
  <c r="H60" i="4"/>
  <c r="G60" i="4"/>
  <c r="F60" i="4"/>
  <c r="E60" i="4"/>
  <c r="D60" i="4"/>
  <c r="C59" i="4"/>
  <c r="C58" i="4"/>
  <c r="C57" i="4" s="1"/>
  <c r="I57" i="4"/>
  <c r="H57" i="4"/>
  <c r="G57" i="4"/>
  <c r="F57" i="4"/>
  <c r="E57" i="4"/>
  <c r="D57" i="4"/>
  <c r="C56" i="4"/>
  <c r="C55" i="4"/>
  <c r="C54" i="4"/>
  <c r="C53" i="4"/>
  <c r="I52" i="4"/>
  <c r="H52" i="4"/>
  <c r="G52" i="4"/>
  <c r="F52" i="4"/>
  <c r="E52" i="4"/>
  <c r="D52" i="4"/>
  <c r="C51" i="4"/>
  <c r="C50" i="4"/>
  <c r="C47" i="4" s="1"/>
  <c r="C49" i="4"/>
  <c r="C48" i="4"/>
  <c r="I47" i="4"/>
  <c r="H47" i="4"/>
  <c r="G47" i="4"/>
  <c r="F47" i="4"/>
  <c r="E47" i="4"/>
  <c r="D47" i="4"/>
  <c r="C46" i="4"/>
  <c r="C45" i="4"/>
  <c r="C44" i="4"/>
  <c r="C43" i="4" s="1"/>
  <c r="I43" i="4"/>
  <c r="H43" i="4"/>
  <c r="G43" i="4"/>
  <c r="F43" i="4"/>
  <c r="E43" i="4"/>
  <c r="D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I26" i="4"/>
  <c r="H26" i="4"/>
  <c r="G26" i="4"/>
  <c r="F26" i="4"/>
  <c r="E26" i="4"/>
  <c r="D26" i="4"/>
  <c r="C25" i="4"/>
  <c r="C24" i="4"/>
  <c r="C23" i="4" s="1"/>
  <c r="I23" i="4"/>
  <c r="H23" i="4"/>
  <c r="G23" i="4"/>
  <c r="F23" i="4"/>
  <c r="E23" i="4"/>
  <c r="E69" i="4" s="1"/>
  <c r="D23" i="4"/>
  <c r="C19" i="4"/>
  <c r="C15" i="4" s="1"/>
  <c r="C18" i="4"/>
  <c r="C17" i="4"/>
  <c r="C16" i="4"/>
  <c r="I15" i="4"/>
  <c r="H15" i="4"/>
  <c r="G15" i="4"/>
  <c r="F15" i="4"/>
  <c r="E15" i="4"/>
  <c r="D15" i="4"/>
  <c r="C14" i="4"/>
  <c r="C13" i="4"/>
  <c r="H11" i="4"/>
  <c r="F11" i="4"/>
  <c r="C11" i="4"/>
  <c r="I11" i="4"/>
  <c r="I20" i="4" s="1"/>
  <c r="G11" i="4"/>
  <c r="E11" i="4"/>
  <c r="C10" i="4"/>
  <c r="C9" i="4"/>
  <c r="C8" i="4"/>
  <c r="C7" i="4"/>
  <c r="C6" i="4" s="1"/>
  <c r="I6" i="4"/>
  <c r="H6" i="4"/>
  <c r="G6" i="4"/>
  <c r="F6" i="4"/>
  <c r="E6" i="4"/>
  <c r="D6" i="4"/>
  <c r="C5" i="4"/>
  <c r="C4" i="4" s="1"/>
  <c r="I4" i="4"/>
  <c r="H4" i="4"/>
  <c r="G4" i="4"/>
  <c r="F4" i="4"/>
  <c r="E4" i="4"/>
  <c r="D4" i="4"/>
  <c r="C57" i="6" l="1"/>
  <c r="I20" i="6"/>
  <c r="C57" i="5"/>
  <c r="G69" i="4"/>
  <c r="E20" i="6"/>
  <c r="C11" i="6"/>
  <c r="C20" i="6" s="1"/>
  <c r="E69" i="6"/>
  <c r="E71" i="6" s="1"/>
  <c r="E84" i="6" s="1"/>
  <c r="E88" i="6" s="1"/>
  <c r="H69" i="6"/>
  <c r="G69" i="6"/>
  <c r="G20" i="5"/>
  <c r="E69" i="5"/>
  <c r="D69" i="5"/>
  <c r="C52" i="5"/>
  <c r="G69" i="5"/>
  <c r="H20" i="4"/>
  <c r="C52" i="4"/>
  <c r="I69" i="4"/>
  <c r="F69" i="5"/>
  <c r="C26" i="4"/>
  <c r="G20" i="6"/>
  <c r="F20" i="6"/>
  <c r="D20" i="6"/>
  <c r="H20" i="6"/>
  <c r="C60" i="6"/>
  <c r="F69" i="6"/>
  <c r="C43" i="6"/>
  <c r="I69" i="6"/>
  <c r="I71" i="6" s="1"/>
  <c r="I84" i="6" s="1"/>
  <c r="I88" i="6" s="1"/>
  <c r="C26" i="6"/>
  <c r="D69" i="6"/>
  <c r="I20" i="5"/>
  <c r="E20" i="5"/>
  <c r="E71" i="5" s="1"/>
  <c r="E84" i="5" s="1"/>
  <c r="E88" i="5" s="1"/>
  <c r="C60" i="5"/>
  <c r="C52" i="6"/>
  <c r="I69" i="5"/>
  <c r="C26" i="5"/>
  <c r="D20" i="5"/>
  <c r="H20" i="5"/>
  <c r="H71" i="5" s="1"/>
  <c r="H84" i="5" s="1"/>
  <c r="H88" i="5" s="1"/>
  <c r="F20" i="5"/>
  <c r="G20" i="4"/>
  <c r="E20" i="4"/>
  <c r="E71" i="4" s="1"/>
  <c r="E84" i="4" s="1"/>
  <c r="E88" i="4" s="1"/>
  <c r="C60" i="4"/>
  <c r="F69" i="4"/>
  <c r="F20" i="4"/>
  <c r="C20" i="5"/>
  <c r="C20" i="4"/>
  <c r="D69" i="4"/>
  <c r="D11" i="4"/>
  <c r="D20" i="4" s="1"/>
  <c r="H69" i="4"/>
  <c r="G71" i="5" l="1"/>
  <c r="G84" i="5" s="1"/>
  <c r="G88" i="5" s="1"/>
  <c r="H71" i="4"/>
  <c r="H84" i="4" s="1"/>
  <c r="H88" i="4" s="1"/>
  <c r="G71" i="4"/>
  <c r="G84" i="4" s="1"/>
  <c r="G88" i="4" s="1"/>
  <c r="G71" i="6"/>
  <c r="G84" i="6" s="1"/>
  <c r="G88" i="6" s="1"/>
  <c r="H71" i="6"/>
  <c r="H84" i="6" s="1"/>
  <c r="H88" i="6" s="1"/>
  <c r="D71" i="5"/>
  <c r="D84" i="5" s="1"/>
  <c r="I71" i="5"/>
  <c r="I84" i="5" s="1"/>
  <c r="I88" i="5" s="1"/>
  <c r="C69" i="6"/>
  <c r="C71" i="6" s="1"/>
  <c r="C84" i="6" s="1"/>
  <c r="C88" i="6" s="1"/>
  <c r="F71" i="5"/>
  <c r="F84" i="5" s="1"/>
  <c r="F88" i="5" s="1"/>
  <c r="I71" i="4"/>
  <c r="I84" i="4" s="1"/>
  <c r="I88" i="4" s="1"/>
  <c r="F71" i="6"/>
  <c r="F84" i="6" s="1"/>
  <c r="F88" i="6" s="1"/>
  <c r="C69" i="5"/>
  <c r="C71" i="5" s="1"/>
  <c r="C84" i="5" s="1"/>
  <c r="C88" i="5" s="1"/>
  <c r="F71" i="4"/>
  <c r="F84" i="4" s="1"/>
  <c r="F88" i="4" s="1"/>
  <c r="C69" i="4"/>
  <c r="C71" i="4" s="1"/>
  <c r="C84" i="4" s="1"/>
  <c r="C88" i="4" s="1"/>
  <c r="D71" i="6"/>
  <c r="D71" i="4"/>
  <c r="D84" i="6" l="1"/>
  <c r="D88" i="6" s="1"/>
  <c r="D88" i="5"/>
  <c r="D84" i="4"/>
  <c r="D88" i="4" l="1"/>
</calcChain>
</file>

<file path=xl/sharedStrings.xml><?xml version="1.0" encoding="utf-8"?>
<sst xmlns="http://schemas.openxmlformats.org/spreadsheetml/2006/main" count="495" uniqueCount="167">
  <si>
    <t>A</t>
  </si>
  <si>
    <t>COMPONENTI POSITIVI DELLA GESTIONE</t>
  </si>
  <si>
    <t>030</t>
  </si>
  <si>
    <t>PROVENTI DI NATURA TRIBUTARIA</t>
  </si>
  <si>
    <t>031</t>
  </si>
  <si>
    <t>RICAVI DELLE VENDITE E DELLE PRESTAZIONI E PROVENTI DA SERVIZI PUBBLICI</t>
  </si>
  <si>
    <t>032</t>
  </si>
  <si>
    <t>PROVENTI DA TRASFERIMENTI E CONTRIBUTI</t>
  </si>
  <si>
    <t>034</t>
  </si>
  <si>
    <t>ALTRI RICAVI E PROVENTI DIVERSI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</si>
  <si>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</si>
  <si>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</si>
  <si>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</si>
  <si>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</si>
  <si>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</si>
  <si>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041</t>
  </si>
  <si>
    <t>PRESTAZIONI DI SERVIZI</t>
  </si>
  <si>
    <t>042</t>
  </si>
  <si>
    <t>043</t>
  </si>
  <si>
    <t>PERSONALE</t>
  </si>
  <si>
    <t>044</t>
  </si>
  <si>
    <t>ONERI DIVERSI DELLA GESTIONE</t>
  </si>
  <si>
    <t>045</t>
  </si>
  <si>
    <t>AMMORTAMENTI E SVALUTAZIONI</t>
  </si>
  <si>
    <t>046</t>
  </si>
  <si>
    <t>COSTI PER TRASFERIMENTI E CONTRIBUTI</t>
  </si>
  <si>
    <t>047</t>
  </si>
  <si>
    <t>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</si>
  <si>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</si>
  <si>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</si>
  <si>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</si>
  <si>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</si>
  <si>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</si>
  <si>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</si>
  <si>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048</t>
  </si>
  <si>
    <t>ONERI FINANZIARI</t>
  </si>
  <si>
    <t>D</t>
  </si>
  <si>
    <t>RETTIFICHE DI VALORE DI ATTIVITA' FINANZIARIE</t>
  </si>
  <si>
    <t>050</t>
  </si>
  <si>
    <t>RETTIFICHE DI ATTIVITA' FINANZIARIE</t>
  </si>
  <si>
    <t>Rivalutazioni</t>
  </si>
  <si>
    <t>Svalutazioni</t>
  </si>
  <si>
    <t>RISULTATO PRIMA DELLE IMPOSTE (A-B+/-C+/-D+/-E)</t>
  </si>
  <si>
    <t>F</t>
  </si>
  <si>
    <t>IMPOSTE E TASSE</t>
  </si>
  <si>
    <t>RISULTATO DI ESERCIZIO</t>
  </si>
  <si>
    <t>BUDGET ECONOMICO 2021 PER CENTRO DI RESPONSABILITA'</t>
  </si>
  <si>
    <t>TOTALE</t>
  </si>
  <si>
    <t>SERVIZIO ABITATIVO</t>
  </si>
  <si>
    <t>SERVIZIO RISTORAZIONE</t>
  </si>
  <si>
    <t>INTERVENTI ECONOMICI</t>
  </si>
  <si>
    <t>INTERVENTI INTEGRATIVI E SERVIZI ACCESSORI</t>
  </si>
  <si>
    <t>PATRIMONIO IMMOBILIARE IN DISPONIBILITA'</t>
  </si>
  <si>
    <t>SERVIZI GENERALI</t>
  </si>
  <si>
    <t>030.001</t>
  </si>
  <si>
    <t>Tassa Regionale per il diritto allo studio Universitario</t>
  </si>
  <si>
    <t>031.001</t>
  </si>
  <si>
    <t>Ricavi dalla vendita di beni</t>
  </si>
  <si>
    <t>031.002</t>
  </si>
  <si>
    <t>Ricavi derivanti dalla gestione del Servizio Abitativo</t>
  </si>
  <si>
    <t>031.003</t>
  </si>
  <si>
    <t>Ricavi derivanti dalla gestione degli altri beni immobili</t>
  </si>
  <si>
    <t>031.004</t>
  </si>
  <si>
    <t>Ricavi dalla vendita di altri servizi</t>
  </si>
  <si>
    <t>032.001</t>
  </si>
  <si>
    <t>Trasferimenti correnti da Amministrazioni Pubbliche</t>
  </si>
  <si>
    <t>032.002</t>
  </si>
  <si>
    <t>Trasferimenti correnti da soggetti privati</t>
  </si>
  <si>
    <t>032.004</t>
  </si>
  <si>
    <t>Quota annuale di contributi agli investimenti da Amministrazioni Pubbliche</t>
  </si>
  <si>
    <t>034.001</t>
  </si>
  <si>
    <t>Indennizzi di assicurazione</t>
  </si>
  <si>
    <t>034.002</t>
  </si>
  <si>
    <t>Proventi derivanti dall'attività di controllo e repressione delle irregolarità e degli illeciti</t>
  </si>
  <si>
    <t>034.003</t>
  </si>
  <si>
    <t>Proventi da rimborsi</t>
  </si>
  <si>
    <t>034.004</t>
  </si>
  <si>
    <t>Altri proventi</t>
  </si>
  <si>
    <t>040.001</t>
  </si>
  <si>
    <t>Giornali, riviste e pubblicazioni</t>
  </si>
  <si>
    <t>040.002</t>
  </si>
  <si>
    <t>Altri beni di consumo</t>
  </si>
  <si>
    <t>041.001</t>
  </si>
  <si>
    <t>Organi e incarichi istituzionali dell'amministrazione</t>
  </si>
  <si>
    <t>041.002</t>
  </si>
  <si>
    <t>Costi di rappresentanza, organizzazione eventi, pubblicità e servizi per trasferta</t>
  </si>
  <si>
    <t>041.003</t>
  </si>
  <si>
    <t>Aggi di riscossione</t>
  </si>
  <si>
    <t>041.004</t>
  </si>
  <si>
    <t>Formazione e addestramento</t>
  </si>
  <si>
    <t>041.005</t>
  </si>
  <si>
    <t>Utenze e canoni</t>
  </si>
  <si>
    <t>041.006</t>
  </si>
  <si>
    <t>Canoni per Progetti di partenariato pubblico privato (PPP)</t>
  </si>
  <si>
    <t>041.007</t>
  </si>
  <si>
    <t>Manutenzione ordinaria e riparazioni</t>
  </si>
  <si>
    <t>041.008</t>
  </si>
  <si>
    <t>Consulenze</t>
  </si>
  <si>
    <t>041.009</t>
  </si>
  <si>
    <t>Prestazioni professionali e specialistiche</t>
  </si>
  <si>
    <t>041.010</t>
  </si>
  <si>
    <t>Lavoro flessibilie, quota LSU e acquisto di servizi da agenzie di lavoro interinale</t>
  </si>
  <si>
    <t>041.011</t>
  </si>
  <si>
    <t>Servizi ausiliari</t>
  </si>
  <si>
    <t>041.012</t>
  </si>
  <si>
    <t>Servizi di ristorazione</t>
  </si>
  <si>
    <t>041.013</t>
  </si>
  <si>
    <t>Servizi amministrativi</t>
  </si>
  <si>
    <t>041.014</t>
  </si>
  <si>
    <t>Servizi finanziari</t>
  </si>
  <si>
    <t>041.015</t>
  </si>
  <si>
    <t>Servizi informatici e di telecomunicazioni</t>
  </si>
  <si>
    <t>041.016</t>
  </si>
  <si>
    <t>Costi per altri servizi</t>
  </si>
  <si>
    <t>UTILIZZO DI BENI DI TERZI</t>
  </si>
  <si>
    <t>042.001</t>
  </si>
  <si>
    <t>Noleggi e fitti</t>
  </si>
  <si>
    <t>042.002</t>
  </si>
  <si>
    <t>Licenze</t>
  </si>
  <si>
    <t>042.003</t>
  </si>
  <si>
    <t>Diritti reali di godimento e servitù onerose</t>
  </si>
  <si>
    <t>043.001</t>
  </si>
  <si>
    <t>Retribuzioni in denaro</t>
  </si>
  <si>
    <t>043.002</t>
  </si>
  <si>
    <t>Contributi effettivi a carico dell'amministrazione</t>
  </si>
  <si>
    <t>043.003</t>
  </si>
  <si>
    <t>Contributi sociali figurativi</t>
  </si>
  <si>
    <t>043.004</t>
  </si>
  <si>
    <t>Altri costi del personale</t>
  </si>
  <si>
    <t>044.001</t>
  </si>
  <si>
    <t>Imposte, tasse e proventi assimilati di natura corrente a carico dell'ente</t>
  </si>
  <si>
    <t>044.002</t>
  </si>
  <si>
    <t>Premi di assicurazione</t>
  </si>
  <si>
    <t>044.003</t>
  </si>
  <si>
    <t>Costi per rimborsi</t>
  </si>
  <si>
    <t>044.004</t>
  </si>
  <si>
    <t>Altri costi della gestione</t>
  </si>
  <si>
    <t>045.001</t>
  </si>
  <si>
    <t>Ammortamento di immobilizzazioni materiali</t>
  </si>
  <si>
    <t>045.002</t>
  </si>
  <si>
    <t>Ammortamento di immobilizzazioni immateriali</t>
  </si>
  <si>
    <t>046.001</t>
  </si>
  <si>
    <t>Trasferimenti correnti a Amministrazioni Pubbliche</t>
  </si>
  <si>
    <t>046.002</t>
  </si>
  <si>
    <t>Trasferimenti correnti a studenti</t>
  </si>
  <si>
    <t>046.003</t>
  </si>
  <si>
    <t>Trasferimenti correnti ad associazioni studentesche</t>
  </si>
  <si>
    <t>046.004</t>
  </si>
  <si>
    <t>Trasferimenti correnti a studenti da assegnazioni vincolate PAT</t>
  </si>
  <si>
    <t>047.001</t>
  </si>
  <si>
    <t>Accantonamento a Fondo svalutazione crediti</t>
  </si>
  <si>
    <t>047.002</t>
  </si>
  <si>
    <t>Accantonamento a Fondo rischi</t>
  </si>
  <si>
    <t>047.003</t>
  </si>
  <si>
    <t>Altri accantonamenti</t>
  </si>
  <si>
    <t>036.001</t>
  </si>
  <si>
    <t>Interessi attivi</t>
  </si>
  <si>
    <t>048.001</t>
  </si>
  <si>
    <t>Altri oneri per interessi pagati ad amministrazioni pubbliche</t>
  </si>
  <si>
    <t>048.002</t>
  </si>
  <si>
    <t>Altri oneri per interessi pagati ad altri soggetti</t>
  </si>
  <si>
    <t>048.003</t>
  </si>
  <si>
    <t>Altri oneri per interessi diversi</t>
  </si>
  <si>
    <t>050.001</t>
  </si>
  <si>
    <t>050.002</t>
  </si>
  <si>
    <t>BUDGET ECONOMICO 2022 PER CENTRO DI RESPONSABILITA'</t>
  </si>
  <si>
    <t>BUDGET ECONOMICO 2023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</si>
</sst>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\ #,##0.00;[Red]\-[$€-410]\ #,##0.00"/>
  </numFmts>
  <fonts count="9" x14ac:knownFonts="1">
    <font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16"/>
      </patternFill>
    </fill>
    <fill>
      <patternFill patternType="solid">
        <fgColor indexed="27"/>
        <bgColor indexed="4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1" fillId="0" borderId="0" applyNumberFormat="0" applyFill="0" applyBorder="0" applyProtection="0"/>
    <xf numFmtId="164" fontId="1" fillId="0" borderId="0" applyFill="0" applyBorder="0" applyProtection="0"/>
  </cellStyleXfs>
  <cellXfs count="36">
    <xf numFmtId="0" fontId="0" fillId="0" borderId="0" xfId="0"/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" fontId="0" fillId="0" borderId="0" xfId="0" applyNumberFormat="1"/>
    <xf numFmtId="4" fontId="6" fillId="2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9" fontId="0" fillId="0" borderId="0" xfId="0" applyNumberFormat="1"/>
    <xf numFmtId="49" fontId="7" fillId="0" borderId="1" xfId="0" applyNumberFormat="1" applyFont="1" applyBorder="1"/>
    <xf numFmtId="0" fontId="7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1" xfId="0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3"/>
  <sheetViews>
    <sheetView tabSelected="1" workbookViewId="0">
      <selection sqref="A1:I1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10" width="14.42578125" bestFit="1" customWidth="1"/>
    <col min="11" max="11" width="12.7109375" bestFit="1" customWidth="1"/>
    <col min="12" max="64" width="8.5703125" customWidth="1"/>
  </cols>
  <sheetData>
    <row r="1" spans="1:64" ht="30" customHeight="1" x14ac:dyDescent="0.35">
      <c r="A1" s="35" t="s">
        <v>46</v>
      </c>
      <c r="B1" s="35"/>
      <c r="C1" s="35"/>
      <c r="D1" s="35"/>
      <c r="E1" s="35"/>
      <c r="F1" s="35"/>
      <c r="G1" s="35"/>
      <c r="H1" s="35"/>
      <c r="I1" s="35"/>
    </row>
    <row r="2" spans="1:64" s="13" customFormat="1" ht="75.75" customHeight="1" x14ac:dyDescent="0.3">
      <c r="A2" s="9"/>
      <c r="B2" s="10"/>
      <c r="C2" s="11" t="s">
        <v>47</v>
      </c>
      <c r="D2" s="12" t="s">
        <v>48</v>
      </c>
      <c r="E2" s="12" t="s">
        <v>49</v>
      </c>
      <c r="F2" s="12" t="s">
        <v>50</v>
      </c>
      <c r="G2" s="12" t="s">
        <v>51</v>
      </c>
      <c r="H2" s="12" t="s">
        <v>52</v>
      </c>
      <c r="I2" s="12" t="s">
        <v>53</v>
      </c>
    </row>
    <row r="3" spans="1:64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5.5" customHeight="1" x14ac:dyDescent="0.25">
      <c r="A4" s="15" t="s">
        <v>2</v>
      </c>
      <c r="B4" s="16" t="s">
        <v>3</v>
      </c>
      <c r="C4" s="17">
        <f t="shared" ref="C4:I4" si="0">SUM(C5)</f>
        <v>2450000</v>
      </c>
      <c r="D4" s="18">
        <f t="shared" si="0"/>
        <v>0</v>
      </c>
      <c r="E4" s="18">
        <f t="shared" si="0"/>
        <v>0</v>
      </c>
      <c r="F4" s="18">
        <f t="shared" si="0"/>
        <v>2450000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25.5" customHeight="1" x14ac:dyDescent="0.25">
      <c r="A5" s="3" t="s">
        <v>54</v>
      </c>
      <c r="B5" s="19" t="s">
        <v>55</v>
      </c>
      <c r="C5" s="20">
        <f>SUM(D5:I5)</f>
        <v>2450000</v>
      </c>
      <c r="D5" s="21">
        <v>0</v>
      </c>
      <c r="E5" s="21">
        <v>0</v>
      </c>
      <c r="F5" s="21">
        <v>2450000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25.5" customHeight="1" x14ac:dyDescent="0.25">
      <c r="A6" s="15" t="s">
        <v>4</v>
      </c>
      <c r="B6" s="16" t="s">
        <v>5</v>
      </c>
      <c r="C6" s="17">
        <f t="shared" ref="C6:I6" si="1">SUM(C7:C10)</f>
        <v>2222000</v>
      </c>
      <c r="D6" s="18">
        <f t="shared" si="1"/>
        <v>2150500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70000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25.5" customHeight="1" x14ac:dyDescent="0.25">
      <c r="A7" s="3" t="s">
        <v>56</v>
      </c>
      <c r="B7" s="19" t="s">
        <v>57</v>
      </c>
      <c r="C7" s="20">
        <f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ht="25.5" customHeight="1" x14ac:dyDescent="0.25">
      <c r="A8" s="3" t="s">
        <v>58</v>
      </c>
      <c r="B8" s="19" t="s">
        <v>59</v>
      </c>
      <c r="C8" s="20">
        <f>SUM(D8:I8)</f>
        <v>2149000</v>
      </c>
      <c r="D8" s="21">
        <v>2149000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ht="25.5" customHeight="1" x14ac:dyDescent="0.25">
      <c r="A9" s="3" t="s">
        <v>60</v>
      </c>
      <c r="B9" s="19" t="s">
        <v>61</v>
      </c>
      <c r="C9" s="20">
        <f>SUM(D9:I9)</f>
        <v>70000</v>
      </c>
      <c r="D9" s="21">
        <v>0</v>
      </c>
      <c r="E9" s="21">
        <v>0</v>
      </c>
      <c r="F9" s="21">
        <v>0</v>
      </c>
      <c r="G9" s="21"/>
      <c r="H9" s="21">
        <v>70000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25.5" customHeight="1" x14ac:dyDescent="0.25">
      <c r="A10" s="3" t="s">
        <v>62</v>
      </c>
      <c r="B10" s="19" t="s">
        <v>63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ht="25.5" customHeight="1" x14ac:dyDescent="0.25">
      <c r="A11" s="15" t="s">
        <v>6</v>
      </c>
      <c r="B11" s="16" t="s">
        <v>7</v>
      </c>
      <c r="C11" s="17">
        <f t="shared" ref="C11:I11" si="2">C12+C13+C14</f>
        <v>14213086.600000001</v>
      </c>
      <c r="D11" s="18">
        <f t="shared" si="2"/>
        <v>3439753.66</v>
      </c>
      <c r="E11" s="18">
        <f t="shared" si="2"/>
        <v>1047000</v>
      </c>
      <c r="F11" s="18">
        <f t="shared" si="2"/>
        <v>5357732.9400000004</v>
      </c>
      <c r="G11" s="18">
        <f t="shared" si="2"/>
        <v>1928400</v>
      </c>
      <c r="H11" s="18">
        <f t="shared" si="2"/>
        <v>414500</v>
      </c>
      <c r="I11" s="18">
        <f t="shared" si="2"/>
        <v>2025700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s="25" customFormat="1" ht="25.5" customHeight="1" x14ac:dyDescent="0.25">
      <c r="A12" s="6" t="s">
        <v>64</v>
      </c>
      <c r="B12" s="22" t="s">
        <v>65</v>
      </c>
      <c r="C12" s="20">
        <f>SUM(D12:I12)</f>
        <v>11163086.600000001</v>
      </c>
      <c r="D12" s="21">
        <v>2039753.66</v>
      </c>
      <c r="E12" s="21">
        <v>847000</v>
      </c>
      <c r="F12" s="21">
        <v>5357732.9400000004</v>
      </c>
      <c r="G12" s="21">
        <v>778400</v>
      </c>
      <c r="H12" s="21">
        <v>164500</v>
      </c>
      <c r="I12" s="21">
        <v>1975700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25.5" customHeight="1" x14ac:dyDescent="0.25">
      <c r="A13" s="3" t="s">
        <v>66</v>
      </c>
      <c r="B13" s="19" t="s">
        <v>67</v>
      </c>
      <c r="C13" s="20">
        <f>SUM(D13:I13)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s="25" customFormat="1" ht="25.5" customHeight="1" x14ac:dyDescent="0.25">
      <c r="A14" s="6" t="s">
        <v>68</v>
      </c>
      <c r="B14" s="22" t="s">
        <v>69</v>
      </c>
      <c r="C14" s="23">
        <f>SUM(D14:I14)</f>
        <v>3050000</v>
      </c>
      <c r="D14" s="21">
        <v>1400000</v>
      </c>
      <c r="E14" s="21">
        <v>200000</v>
      </c>
      <c r="F14" s="21"/>
      <c r="G14" s="21">
        <v>1150000</v>
      </c>
      <c r="H14" s="21">
        <v>250000</v>
      </c>
      <c r="I14" s="21">
        <v>50000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</row>
    <row r="15" spans="1:64" ht="25.5" customHeight="1" x14ac:dyDescent="0.25">
      <c r="A15" s="15" t="s">
        <v>8</v>
      </c>
      <c r="B15" s="16" t="s">
        <v>9</v>
      </c>
      <c r="C15" s="17">
        <f t="shared" ref="C15:I15" si="3">SUM(C16:C19)</f>
        <v>448000</v>
      </c>
      <c r="D15" s="18">
        <f t="shared" si="3"/>
        <v>72500</v>
      </c>
      <c r="E15" s="18">
        <f t="shared" si="3"/>
        <v>38000</v>
      </c>
      <c r="F15" s="18">
        <f t="shared" si="3"/>
        <v>237500</v>
      </c>
      <c r="G15" s="18">
        <f t="shared" si="3"/>
        <v>12500</v>
      </c>
      <c r="H15" s="18">
        <f t="shared" si="3"/>
        <v>40000</v>
      </c>
      <c r="I15" s="18">
        <f t="shared" si="3"/>
        <v>47500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5.5" customHeight="1" x14ac:dyDescent="0.25">
      <c r="A16" s="3" t="s">
        <v>70</v>
      </c>
      <c r="B16" s="19" t="s">
        <v>71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30" x14ac:dyDescent="0.25">
      <c r="A17" s="3" t="s">
        <v>72</v>
      </c>
      <c r="B17" s="7" t="s">
        <v>73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25.5" customHeight="1" x14ac:dyDescent="0.25">
      <c r="A18" s="3" t="s">
        <v>74</v>
      </c>
      <c r="B18" s="26" t="s">
        <v>75</v>
      </c>
      <c r="C18" s="20">
        <f>SUM(D18:I18)</f>
        <v>300000</v>
      </c>
      <c r="D18" s="21">
        <v>20000</v>
      </c>
      <c r="E18" s="21">
        <v>3000</v>
      </c>
      <c r="F18" s="21">
        <v>235000</v>
      </c>
      <c r="G18" s="21">
        <v>0</v>
      </c>
      <c r="H18" s="21">
        <v>0</v>
      </c>
      <c r="I18" s="21">
        <v>42000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25.5" customHeight="1" x14ac:dyDescent="0.25">
      <c r="A19" s="3" t="s">
        <v>76</v>
      </c>
      <c r="B19" s="19" t="s">
        <v>77</v>
      </c>
      <c r="C19" s="20">
        <f>SUM(D19:I19)</f>
        <v>141000</v>
      </c>
      <c r="D19" s="21">
        <v>50000</v>
      </c>
      <c r="E19" s="21">
        <v>35000</v>
      </c>
      <c r="F19" s="21">
        <v>500</v>
      </c>
      <c r="G19" s="21">
        <v>10000</v>
      </c>
      <c r="H19" s="21">
        <v>40000</v>
      </c>
      <c r="I19" s="21">
        <v>5500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5.5" customHeight="1" x14ac:dyDescent="0.25">
      <c r="A20" s="27"/>
      <c r="B20" s="2" t="s">
        <v>10</v>
      </c>
      <c r="C20" s="5">
        <f>C4+C6+C11+C15</f>
        <v>19333086.600000001</v>
      </c>
      <c r="D20" s="5">
        <f t="shared" ref="D20:I20" si="4">D4+D6+D11+D15</f>
        <v>5662753.6600000001</v>
      </c>
      <c r="E20" s="5">
        <f t="shared" si="4"/>
        <v>1085000</v>
      </c>
      <c r="F20" s="5">
        <f t="shared" si="4"/>
        <v>8045232.9400000004</v>
      </c>
      <c r="G20" s="5">
        <f t="shared" si="4"/>
        <v>1942400</v>
      </c>
      <c r="H20" s="5">
        <f t="shared" si="4"/>
        <v>524500</v>
      </c>
      <c r="I20" s="5">
        <f t="shared" si="4"/>
        <v>2073200</v>
      </c>
      <c r="J20" s="28"/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25.5" customHeight="1" x14ac:dyDescent="0.25">
      <c r="A21" s="30"/>
      <c r="B21" s="31"/>
      <c r="C21" s="32"/>
      <c r="D21" s="32"/>
      <c r="E21" s="32"/>
      <c r="F21" s="32"/>
      <c r="G21" s="32"/>
      <c r="H21" s="32"/>
      <c r="I21" s="32"/>
      <c r="J21" s="2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25.5" customHeight="1" x14ac:dyDescent="0.25">
      <c r="A22" s="1" t="s">
        <v>11</v>
      </c>
      <c r="B22" s="2" t="s">
        <v>12</v>
      </c>
      <c r="C22" s="33"/>
      <c r="D22" s="33"/>
      <c r="E22" s="33"/>
      <c r="F22" s="33"/>
      <c r="G22" s="33"/>
      <c r="H22" s="33"/>
      <c r="I22" s="33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ht="25.5" customHeight="1" x14ac:dyDescent="0.25">
      <c r="A23" s="15" t="s">
        <v>13</v>
      </c>
      <c r="B23" s="15" t="s">
        <v>14</v>
      </c>
      <c r="C23" s="17">
        <f t="shared" ref="C23:I23" si="5">SUM(C24:C25)</f>
        <v>136700</v>
      </c>
      <c r="D23" s="18">
        <f t="shared" si="5"/>
        <v>72000</v>
      </c>
      <c r="E23" s="18">
        <f t="shared" si="5"/>
        <v>7000</v>
      </c>
      <c r="F23" s="18">
        <f t="shared" si="5"/>
        <v>2000</v>
      </c>
      <c r="G23" s="18">
        <f t="shared" si="5"/>
        <v>46000</v>
      </c>
      <c r="H23" s="18">
        <f t="shared" si="5"/>
        <v>5000</v>
      </c>
      <c r="I23" s="18">
        <f t="shared" si="5"/>
        <v>4700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ht="25.5" customHeight="1" x14ac:dyDescent="0.25">
      <c r="A24" s="3" t="s">
        <v>78</v>
      </c>
      <c r="B24" s="19" t="s">
        <v>79</v>
      </c>
      <c r="C24" s="20">
        <f>SUM(D24:I24)</f>
        <v>4700</v>
      </c>
      <c r="D24" s="21">
        <v>2000</v>
      </c>
      <c r="E24" s="21">
        <v>0</v>
      </c>
      <c r="F24" s="21">
        <v>0</v>
      </c>
      <c r="G24" s="21">
        <v>0</v>
      </c>
      <c r="H24" s="21">
        <v>0</v>
      </c>
      <c r="I24" s="21">
        <v>2700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ht="25.5" customHeight="1" x14ac:dyDescent="0.25">
      <c r="A25" s="3" t="s">
        <v>80</v>
      </c>
      <c r="B25" s="19" t="s">
        <v>81</v>
      </c>
      <c r="C25" s="20">
        <f>SUM(D25:I25)</f>
        <v>132000</v>
      </c>
      <c r="D25" s="21">
        <v>70000</v>
      </c>
      <c r="E25" s="21">
        <v>7000</v>
      </c>
      <c r="F25" s="21">
        <v>2000</v>
      </c>
      <c r="G25" s="21">
        <v>46000</v>
      </c>
      <c r="H25" s="21">
        <v>5000</v>
      </c>
      <c r="I25" s="21">
        <v>2000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ht="25.5" customHeight="1" x14ac:dyDescent="0.25">
      <c r="A26" s="15" t="s">
        <v>15</v>
      </c>
      <c r="B26" s="16" t="s">
        <v>16</v>
      </c>
      <c r="C26" s="17">
        <f>SUM(C27:C42)</f>
        <v>5545253.6600000001</v>
      </c>
      <c r="D26" s="18">
        <f t="shared" ref="D26" si="6">SUM(D27:D42)</f>
        <v>3568153.66</v>
      </c>
      <c r="E26" s="18">
        <f>SUM(E27:E42)</f>
        <v>863500</v>
      </c>
      <c r="F26" s="18">
        <f t="shared" ref="F26:I26" si="7">SUM(F27:F42)</f>
        <v>76200</v>
      </c>
      <c r="G26" s="18">
        <f t="shared" si="7"/>
        <v>554400</v>
      </c>
      <c r="H26" s="18">
        <f t="shared" si="7"/>
        <v>212500</v>
      </c>
      <c r="I26" s="18">
        <f t="shared" si="7"/>
        <v>270500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ht="25.5" customHeight="1" x14ac:dyDescent="0.25">
      <c r="A27" s="3" t="s">
        <v>82</v>
      </c>
      <c r="B27" s="19" t="s">
        <v>83</v>
      </c>
      <c r="C27" s="20">
        <f t="shared" ref="C27:C42" si="8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ht="25.5" customHeight="1" x14ac:dyDescent="0.25">
      <c r="A28" s="3" t="s">
        <v>84</v>
      </c>
      <c r="B28" s="19" t="s">
        <v>85</v>
      </c>
      <c r="C28" s="20">
        <f t="shared" si="8"/>
        <v>10500</v>
      </c>
      <c r="D28" s="21">
        <v>2400</v>
      </c>
      <c r="E28" s="21">
        <v>3000</v>
      </c>
      <c r="F28" s="21">
        <v>2000</v>
      </c>
      <c r="G28" s="21">
        <v>2400</v>
      </c>
      <c r="H28" s="21">
        <v>0</v>
      </c>
      <c r="I28" s="21">
        <v>700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ht="25.5" customHeight="1" x14ac:dyDescent="0.25">
      <c r="A29" s="3" t="s">
        <v>86</v>
      </c>
      <c r="B29" s="19" t="s">
        <v>87</v>
      </c>
      <c r="C29" s="20">
        <f t="shared" si="8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25.5" customHeight="1" x14ac:dyDescent="0.25">
      <c r="A30" s="3" t="s">
        <v>88</v>
      </c>
      <c r="B30" s="19" t="s">
        <v>89</v>
      </c>
      <c r="C30" s="20">
        <f t="shared" si="8"/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25.5" customHeight="1" x14ac:dyDescent="0.25">
      <c r="A31" s="3" t="s">
        <v>90</v>
      </c>
      <c r="B31" s="19" t="s">
        <v>91</v>
      </c>
      <c r="C31" s="20">
        <f t="shared" si="8"/>
        <v>1048000</v>
      </c>
      <c r="D31" s="21">
        <v>800000</v>
      </c>
      <c r="E31" s="21">
        <v>18000</v>
      </c>
      <c r="F31" s="21">
        <v>0</v>
      </c>
      <c r="G31" s="21">
        <v>140000</v>
      </c>
      <c r="H31" s="21">
        <v>90000</v>
      </c>
      <c r="I31" s="21">
        <v>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ht="25.5" customHeight="1" x14ac:dyDescent="0.25">
      <c r="A32" s="3" t="s">
        <v>92</v>
      </c>
      <c r="B32" s="19" t="s">
        <v>93</v>
      </c>
      <c r="C32" s="20">
        <f t="shared" si="8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25.5" customHeight="1" x14ac:dyDescent="0.25">
      <c r="A33" s="3" t="s">
        <v>94</v>
      </c>
      <c r="B33" s="19" t="s">
        <v>95</v>
      </c>
      <c r="C33" s="20">
        <f t="shared" si="8"/>
        <v>620000</v>
      </c>
      <c r="D33" s="21">
        <v>400000</v>
      </c>
      <c r="E33" s="21">
        <v>75000</v>
      </c>
      <c r="F33" s="21">
        <v>0</v>
      </c>
      <c r="G33" s="21">
        <v>120000</v>
      </c>
      <c r="H33" s="21">
        <v>25000</v>
      </c>
      <c r="I33" s="21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ht="25.5" customHeight="1" x14ac:dyDescent="0.25">
      <c r="A34" s="3" t="s">
        <v>96</v>
      </c>
      <c r="B34" s="19" t="s">
        <v>97</v>
      </c>
      <c r="C34" s="20">
        <f t="shared" si="8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ht="25.5" customHeight="1" x14ac:dyDescent="0.25">
      <c r="A35" s="3" t="s">
        <v>98</v>
      </c>
      <c r="B35" s="19" t="s">
        <v>99</v>
      </c>
      <c r="C35" s="20">
        <f t="shared" si="8"/>
        <v>8000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6000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ht="25.5" customHeight="1" x14ac:dyDescent="0.25">
      <c r="A36" s="3" t="s">
        <v>100</v>
      </c>
      <c r="B36" s="19" t="s">
        <v>101</v>
      </c>
      <c r="C36" s="20">
        <f t="shared" si="8"/>
        <v>163500</v>
      </c>
      <c r="D36" s="21">
        <v>80500</v>
      </c>
      <c r="E36" s="21">
        <v>2000</v>
      </c>
      <c r="F36" s="21">
        <v>20000</v>
      </c>
      <c r="G36" s="21">
        <v>27500</v>
      </c>
      <c r="H36" s="21">
        <v>2500</v>
      </c>
      <c r="I36" s="21">
        <v>31000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ht="25.5" customHeight="1" x14ac:dyDescent="0.25">
      <c r="A37" s="3" t="s">
        <v>102</v>
      </c>
      <c r="B37" s="19" t="s">
        <v>103</v>
      </c>
      <c r="C37" s="20">
        <f t="shared" si="8"/>
        <v>1400000</v>
      </c>
      <c r="D37" s="21">
        <v>1155000</v>
      </c>
      <c r="E37" s="21">
        <v>50000</v>
      </c>
      <c r="F37" s="21">
        <v>0</v>
      </c>
      <c r="G37" s="21">
        <v>100000</v>
      </c>
      <c r="H37" s="21">
        <v>95000</v>
      </c>
      <c r="I37" s="21">
        <v>0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ht="25.5" customHeight="1" x14ac:dyDescent="0.25">
      <c r="A38" s="3" t="s">
        <v>104</v>
      </c>
      <c r="B38" s="19" t="s">
        <v>105</v>
      </c>
      <c r="C38" s="20">
        <f t="shared" si="8"/>
        <v>703500</v>
      </c>
      <c r="D38" s="21">
        <v>0</v>
      </c>
      <c r="E38" s="21">
        <v>700000</v>
      </c>
      <c r="F38" s="21">
        <v>0</v>
      </c>
      <c r="G38" s="21">
        <v>3500</v>
      </c>
      <c r="H38" s="21">
        <v>0</v>
      </c>
      <c r="I38" s="21">
        <v>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25.5" customHeight="1" x14ac:dyDescent="0.25">
      <c r="A39" s="3" t="s">
        <v>106</v>
      </c>
      <c r="B39" s="19" t="s">
        <v>107</v>
      </c>
      <c r="C39" s="20">
        <f t="shared" si="8"/>
        <v>13000</v>
      </c>
      <c r="D39" s="21">
        <v>3000</v>
      </c>
      <c r="E39" s="21">
        <v>500</v>
      </c>
      <c r="F39" s="21">
        <v>200</v>
      </c>
      <c r="G39" s="21">
        <v>0</v>
      </c>
      <c r="H39" s="21">
        <v>0</v>
      </c>
      <c r="I39" s="21">
        <v>9300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ht="25.5" customHeight="1" x14ac:dyDescent="0.25">
      <c r="A40" s="3" t="s">
        <v>108</v>
      </c>
      <c r="B40" s="19" t="s">
        <v>109</v>
      </c>
      <c r="C40" s="20">
        <f t="shared" si="8"/>
        <v>10000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10000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ht="25.5" customHeight="1" x14ac:dyDescent="0.25">
      <c r="A41" s="3" t="s">
        <v>110</v>
      </c>
      <c r="B41" s="19" t="s">
        <v>111</v>
      </c>
      <c r="C41" s="20">
        <f t="shared" si="8"/>
        <v>195000</v>
      </c>
      <c r="D41" s="21">
        <v>42000</v>
      </c>
      <c r="E41" s="21">
        <v>15000</v>
      </c>
      <c r="F41" s="21">
        <v>48000</v>
      </c>
      <c r="G41" s="21">
        <v>0</v>
      </c>
      <c r="H41" s="21">
        <v>0</v>
      </c>
      <c r="I41" s="21">
        <v>90000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25.5" customHeight="1" x14ac:dyDescent="0.25">
      <c r="A42" s="3" t="s">
        <v>112</v>
      </c>
      <c r="B42" s="19" t="s">
        <v>113</v>
      </c>
      <c r="C42" s="20">
        <f t="shared" si="8"/>
        <v>340000</v>
      </c>
      <c r="D42" s="21">
        <v>174500</v>
      </c>
      <c r="E42" s="21">
        <v>0</v>
      </c>
      <c r="F42" s="21">
        <v>3000</v>
      </c>
      <c r="G42" s="21">
        <v>161000</v>
      </c>
      <c r="H42" s="21">
        <v>0</v>
      </c>
      <c r="I42" s="21">
        <v>1500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ht="25.5" customHeight="1" x14ac:dyDescent="0.25">
      <c r="A43" s="15" t="s">
        <v>17</v>
      </c>
      <c r="B43" s="16" t="s">
        <v>114</v>
      </c>
      <c r="C43" s="17">
        <f t="shared" ref="C43:I43" si="9">SUM(C44:C46)</f>
        <v>101100</v>
      </c>
      <c r="D43" s="18">
        <f t="shared" si="9"/>
        <v>93100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8000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25.5" customHeight="1" x14ac:dyDescent="0.25">
      <c r="A44" s="3" t="s">
        <v>115</v>
      </c>
      <c r="B44" s="19" t="s">
        <v>116</v>
      </c>
      <c r="C44" s="20">
        <f>SUM(D44:I44)</f>
        <v>98000</v>
      </c>
      <c r="D44" s="21">
        <v>92000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ht="25.5" customHeight="1" x14ac:dyDescent="0.25">
      <c r="A45" s="3" t="s">
        <v>117</v>
      </c>
      <c r="B45" s="19" t="s">
        <v>118</v>
      </c>
      <c r="C45" s="20">
        <f t="shared" ref="C45:C46" si="10">SUM(D45:I45)</f>
        <v>2000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2000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ht="25.5" customHeight="1" x14ac:dyDescent="0.25">
      <c r="A46" s="3" t="s">
        <v>119</v>
      </c>
      <c r="B46" s="19" t="s">
        <v>120</v>
      </c>
      <c r="C46" s="20">
        <f t="shared" si="10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ht="25.5" customHeight="1" x14ac:dyDescent="0.25">
      <c r="A47" s="15" t="s">
        <v>18</v>
      </c>
      <c r="B47" s="16" t="s">
        <v>19</v>
      </c>
      <c r="C47" s="17">
        <f t="shared" ref="C47:I47" si="11">SUM(C48:C51)</f>
        <v>1475000</v>
      </c>
      <c r="D47" s="18">
        <f t="shared" si="11"/>
        <v>0</v>
      </c>
      <c r="E47" s="18">
        <f t="shared" si="11"/>
        <v>0</v>
      </c>
      <c r="F47" s="18">
        <f t="shared" si="11"/>
        <v>0</v>
      </c>
      <c r="G47" s="18">
        <f t="shared" si="11"/>
        <v>0</v>
      </c>
      <c r="H47" s="18">
        <f t="shared" si="11"/>
        <v>0</v>
      </c>
      <c r="I47" s="18">
        <f t="shared" si="11"/>
        <v>1475000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25.5" customHeight="1" x14ac:dyDescent="0.25">
      <c r="A48" s="3" t="s">
        <v>121</v>
      </c>
      <c r="B48" s="19" t="s">
        <v>122</v>
      </c>
      <c r="C48" s="20">
        <f>SUM(D48:I48)</f>
        <v>1100000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1100000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ht="25.5" customHeight="1" x14ac:dyDescent="0.25">
      <c r="A49" s="3" t="s">
        <v>123</v>
      </c>
      <c r="B49" s="19" t="s">
        <v>124</v>
      </c>
      <c r="C49" s="20">
        <f t="shared" ref="C49:C51" si="12"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t="25.5" customHeight="1" x14ac:dyDescent="0.25">
      <c r="A50" s="3" t="s">
        <v>125</v>
      </c>
      <c r="B50" s="19" t="s">
        <v>126</v>
      </c>
      <c r="C50" s="20">
        <f t="shared" si="12"/>
        <v>5000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5000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ht="25.5" customHeight="1" x14ac:dyDescent="0.25">
      <c r="A51" s="3" t="s">
        <v>127</v>
      </c>
      <c r="B51" s="19" t="s">
        <v>128</v>
      </c>
      <c r="C51" s="20">
        <f t="shared" si="12"/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ht="25.5" customHeight="1" x14ac:dyDescent="0.25">
      <c r="A52" s="15" t="s">
        <v>20</v>
      </c>
      <c r="B52" s="16" t="s">
        <v>21</v>
      </c>
      <c r="C52" s="17">
        <f t="shared" ref="C52:I52" si="13">SUM(C53:C56)</f>
        <v>316500</v>
      </c>
      <c r="D52" s="18">
        <f t="shared" si="13"/>
        <v>185500</v>
      </c>
      <c r="E52" s="18">
        <f t="shared" si="13"/>
        <v>4500</v>
      </c>
      <c r="F52" s="18">
        <f t="shared" si="13"/>
        <v>7000</v>
      </c>
      <c r="G52" s="18">
        <f t="shared" si="13"/>
        <v>32000</v>
      </c>
      <c r="H52" s="18">
        <f t="shared" si="13"/>
        <v>17000</v>
      </c>
      <c r="I52" s="18">
        <f t="shared" si="13"/>
        <v>70500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ht="25.5" customHeight="1" x14ac:dyDescent="0.25">
      <c r="A53" s="3" t="s">
        <v>129</v>
      </c>
      <c r="B53" s="19" t="s">
        <v>130</v>
      </c>
      <c r="C53" s="20">
        <f>SUM(D53:I53)</f>
        <v>180000</v>
      </c>
      <c r="D53" s="21">
        <v>135000</v>
      </c>
      <c r="E53" s="21">
        <v>500</v>
      </c>
      <c r="F53" s="21">
        <v>0</v>
      </c>
      <c r="G53" s="21">
        <v>26000</v>
      </c>
      <c r="H53" s="21">
        <v>13000</v>
      </c>
      <c r="I53" s="21">
        <v>5500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ht="25.5" customHeight="1" x14ac:dyDescent="0.25">
      <c r="A54" s="3" t="s">
        <v>131</v>
      </c>
      <c r="B54" s="19" t="s">
        <v>132</v>
      </c>
      <c r="C54" s="20">
        <f t="shared" ref="C54:C56" si="14">SUM(D54:I54)</f>
        <v>85000</v>
      </c>
      <c r="D54" s="21">
        <v>47000</v>
      </c>
      <c r="E54" s="21">
        <v>4000</v>
      </c>
      <c r="F54" s="21">
        <v>0</v>
      </c>
      <c r="G54" s="21">
        <v>6000</v>
      </c>
      <c r="H54" s="21">
        <v>4000</v>
      </c>
      <c r="I54" s="21">
        <v>24000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ht="25.5" customHeight="1" x14ac:dyDescent="0.25">
      <c r="A55" s="3" t="s">
        <v>133</v>
      </c>
      <c r="B55" s="19" t="s">
        <v>134</v>
      </c>
      <c r="C55" s="20">
        <f t="shared" si="14"/>
        <v>10000</v>
      </c>
      <c r="D55" s="21">
        <v>3000</v>
      </c>
      <c r="E55" s="21">
        <v>0</v>
      </c>
      <c r="F55" s="21">
        <v>7000</v>
      </c>
      <c r="G55" s="21">
        <v>0</v>
      </c>
      <c r="H55" s="21">
        <v>0</v>
      </c>
      <c r="I55" s="21">
        <v>0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ht="25.5" customHeight="1" x14ac:dyDescent="0.25">
      <c r="A56" s="3" t="s">
        <v>135</v>
      </c>
      <c r="B56" s="19" t="s">
        <v>136</v>
      </c>
      <c r="C56" s="20">
        <f t="shared" si="14"/>
        <v>41500</v>
      </c>
      <c r="D56" s="21">
        <v>500</v>
      </c>
      <c r="E56" s="21">
        <v>0</v>
      </c>
      <c r="F56" s="21">
        <v>0</v>
      </c>
      <c r="G56" s="21">
        <v>0</v>
      </c>
      <c r="H56" s="21">
        <v>0</v>
      </c>
      <c r="I56" s="21">
        <v>41000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ht="25.5" customHeight="1" x14ac:dyDescent="0.25">
      <c r="A57" s="15" t="s">
        <v>22</v>
      </c>
      <c r="B57" s="16" t="s">
        <v>23</v>
      </c>
      <c r="C57" s="17">
        <f t="shared" ref="C57:I57" si="15">SUM(C58:C59)</f>
        <v>3050000</v>
      </c>
      <c r="D57" s="18">
        <f t="shared" si="15"/>
        <v>1400000</v>
      </c>
      <c r="E57" s="18">
        <f t="shared" si="15"/>
        <v>200000</v>
      </c>
      <c r="F57" s="18">
        <f t="shared" si="15"/>
        <v>0</v>
      </c>
      <c r="G57" s="18">
        <f t="shared" si="15"/>
        <v>1150000</v>
      </c>
      <c r="H57" s="18">
        <f t="shared" si="15"/>
        <v>250000</v>
      </c>
      <c r="I57" s="18">
        <f t="shared" si="15"/>
        <v>50000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ht="25.5" customHeight="1" x14ac:dyDescent="0.25">
      <c r="A58" s="3" t="s">
        <v>137</v>
      </c>
      <c r="B58" s="19" t="s">
        <v>138</v>
      </c>
      <c r="C58" s="20">
        <f>SUM(D58:I58)</f>
        <v>2930000</v>
      </c>
      <c r="D58" s="21">
        <v>1350000</v>
      </c>
      <c r="E58" s="21">
        <v>200000</v>
      </c>
      <c r="F58" s="21">
        <v>0</v>
      </c>
      <c r="G58" s="21">
        <v>1110000</v>
      </c>
      <c r="H58" s="21">
        <v>240000</v>
      </c>
      <c r="I58" s="21">
        <v>30000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ht="25.5" customHeight="1" x14ac:dyDescent="0.25">
      <c r="A59" s="3" t="s">
        <v>139</v>
      </c>
      <c r="B59" s="19" t="s">
        <v>140</v>
      </c>
      <c r="C59" s="20">
        <f>SUM(D59:I59)</f>
        <v>120000</v>
      </c>
      <c r="D59" s="21">
        <v>50000</v>
      </c>
      <c r="E59" s="21">
        <v>0</v>
      </c>
      <c r="F59" s="21">
        <v>0</v>
      </c>
      <c r="G59" s="21">
        <v>40000</v>
      </c>
      <c r="H59" s="21">
        <v>10000</v>
      </c>
      <c r="I59" s="21">
        <v>20000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ht="25.5" customHeight="1" x14ac:dyDescent="0.25">
      <c r="A60" s="15" t="s">
        <v>24</v>
      </c>
      <c r="B60" s="16" t="s">
        <v>25</v>
      </c>
      <c r="C60" s="17">
        <f t="shared" ref="C60:I60" si="16">C61+C62+C63+C64</f>
        <v>7955032.9400000004</v>
      </c>
      <c r="D60" s="18">
        <f t="shared" si="16"/>
        <v>0</v>
      </c>
      <c r="E60" s="18">
        <f t="shared" si="16"/>
        <v>0</v>
      </c>
      <c r="F60" s="18">
        <f t="shared" si="16"/>
        <v>7875032.9400000004</v>
      </c>
      <c r="G60" s="18">
        <f t="shared" si="16"/>
        <v>80000</v>
      </c>
      <c r="H60" s="18">
        <f t="shared" si="16"/>
        <v>0</v>
      </c>
      <c r="I60" s="18">
        <f t="shared" si="16"/>
        <v>0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ht="25.5" customHeight="1" x14ac:dyDescent="0.25">
      <c r="A61" s="3" t="s">
        <v>141</v>
      </c>
      <c r="B61" s="19" t="s">
        <v>142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ht="25.5" customHeight="1" x14ac:dyDescent="0.25">
      <c r="A62" s="3" t="s">
        <v>143</v>
      </c>
      <c r="B62" s="19" t="s">
        <v>144</v>
      </c>
      <c r="C62" s="20">
        <f>SUM(D62:I62)</f>
        <v>7039832.9400000004</v>
      </c>
      <c r="D62" s="21">
        <v>0</v>
      </c>
      <c r="E62" s="21">
        <v>0</v>
      </c>
      <c r="F62" s="21">
        <f>7007432.94+32400</f>
        <v>7039832.9400000004</v>
      </c>
      <c r="G62" s="21">
        <v>0</v>
      </c>
      <c r="H62" s="21">
        <v>0</v>
      </c>
      <c r="I62" s="21">
        <v>0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ht="25.5" customHeight="1" x14ac:dyDescent="0.25">
      <c r="A63" s="3" t="s">
        <v>145</v>
      </c>
      <c r="B63" s="19" t="s">
        <v>146</v>
      </c>
      <c r="C63" s="20">
        <f t="shared" ref="C63:C64" si="17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ht="25.5" customHeight="1" x14ac:dyDescent="0.25">
      <c r="A64" s="3" t="s">
        <v>147</v>
      </c>
      <c r="B64" s="19" t="s">
        <v>148</v>
      </c>
      <c r="C64" s="20">
        <f t="shared" si="17"/>
        <v>835200</v>
      </c>
      <c r="D64" s="21">
        <v>0</v>
      </c>
      <c r="E64" s="21">
        <v>0</v>
      </c>
      <c r="F64" s="21">
        <f>415200+420000</f>
        <v>835200</v>
      </c>
      <c r="G64" s="21">
        <v>0</v>
      </c>
      <c r="H64" s="21">
        <v>0</v>
      </c>
      <c r="I64" s="21">
        <v>0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ht="25.5" customHeight="1" x14ac:dyDescent="0.25">
      <c r="A65" s="15" t="s">
        <v>26</v>
      </c>
      <c r="B65" s="16" t="s">
        <v>27</v>
      </c>
      <c r="C65" s="17">
        <f t="shared" ref="C65:I65" si="18">SUM(C66:C68)</f>
        <v>180000</v>
      </c>
      <c r="D65" s="18">
        <f t="shared" si="18"/>
        <v>40000</v>
      </c>
      <c r="E65" s="18">
        <f t="shared" si="18"/>
        <v>0</v>
      </c>
      <c r="F65" s="18">
        <f t="shared" si="18"/>
        <v>60000</v>
      </c>
      <c r="G65" s="18">
        <f t="shared" si="18"/>
        <v>0</v>
      </c>
      <c r="H65" s="18">
        <f t="shared" si="18"/>
        <v>0</v>
      </c>
      <c r="I65" s="18">
        <f t="shared" si="18"/>
        <v>80000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ht="25.5" customHeight="1" x14ac:dyDescent="0.25">
      <c r="A66" s="3" t="s">
        <v>149</v>
      </c>
      <c r="B66" s="19" t="s">
        <v>150</v>
      </c>
      <c r="C66" s="20">
        <f>SUM(D66:I66)</f>
        <v>100000</v>
      </c>
      <c r="D66" s="21">
        <v>40000</v>
      </c>
      <c r="E66" s="21">
        <v>0</v>
      </c>
      <c r="F66" s="21">
        <v>60000</v>
      </c>
      <c r="G66" s="21">
        <v>0</v>
      </c>
      <c r="H66" s="21">
        <v>0</v>
      </c>
      <c r="I66" s="21">
        <v>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ht="25.5" customHeight="1" x14ac:dyDescent="0.25">
      <c r="A67" s="3" t="s">
        <v>151</v>
      </c>
      <c r="B67" s="19" t="s">
        <v>152</v>
      </c>
      <c r="C67" s="20">
        <f t="shared" ref="C67:C68" si="19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ht="25.5" customHeight="1" x14ac:dyDescent="0.25">
      <c r="A68" s="3" t="s">
        <v>153</v>
      </c>
      <c r="B68" s="19" t="s">
        <v>154</v>
      </c>
      <c r="C68" s="20">
        <f t="shared" si="19"/>
        <v>80000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80000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ht="25.5" customHeight="1" x14ac:dyDescent="0.25">
      <c r="A69" s="27"/>
      <c r="B69" s="2" t="s">
        <v>28</v>
      </c>
      <c r="C69" s="5">
        <f>C23+C26+C43+C47+C52+C57+C60+C65</f>
        <v>18759586.600000001</v>
      </c>
      <c r="D69" s="5">
        <f>D23+D26+D43+D4+D47+D52+D57+D60+D65</f>
        <v>5358753.66</v>
      </c>
      <c r="E69" s="5">
        <f>E23+E26+E43+E4+E47+E52+E57+E60+E65</f>
        <v>1075000</v>
      </c>
      <c r="F69" s="5">
        <f>F23+F26+F43+F47+F52+F57+F60+F65</f>
        <v>8020232.9400000004</v>
      </c>
      <c r="G69" s="5">
        <f>G23+G26+G43+G4+G47+G52+G57+G60+G65</f>
        <v>1862400</v>
      </c>
      <c r="H69" s="5">
        <f>H23+H26+H43+H4+H47+H52+H57+H60+H65</f>
        <v>484500</v>
      </c>
      <c r="I69" s="5">
        <f>I23+I26+I43+I4+I47+I52+I57+I60+I65</f>
        <v>1958700</v>
      </c>
      <c r="J69" s="4"/>
      <c r="K69" s="29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9" customHeight="1" x14ac:dyDescent="0.25">
      <c r="A70" s="30"/>
      <c r="B70" s="31"/>
      <c r="C70" s="32"/>
      <c r="D70" s="32"/>
      <c r="E70" s="32"/>
      <c r="F70" s="32"/>
      <c r="G70" s="32"/>
      <c r="H70" s="32"/>
      <c r="I70" s="32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ht="25.5" customHeight="1" x14ac:dyDescent="0.25">
      <c r="A71" s="27"/>
      <c r="B71" s="2" t="s">
        <v>29</v>
      </c>
      <c r="C71" s="5">
        <f>C20-C69</f>
        <v>573500</v>
      </c>
      <c r="D71" s="5">
        <f t="shared" ref="D71:I71" si="20">D20-D69</f>
        <v>304000</v>
      </c>
      <c r="E71" s="5">
        <f t="shared" si="20"/>
        <v>10000</v>
      </c>
      <c r="F71" s="5">
        <f t="shared" si="20"/>
        <v>25000</v>
      </c>
      <c r="G71" s="5">
        <f t="shared" si="20"/>
        <v>80000</v>
      </c>
      <c r="H71" s="5">
        <f t="shared" si="20"/>
        <v>40000</v>
      </c>
      <c r="I71" s="5">
        <f t="shared" si="20"/>
        <v>114500</v>
      </c>
      <c r="J71" s="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ht="9" customHeight="1" x14ac:dyDescent="0.25">
      <c r="A72" s="30"/>
      <c r="B72" s="31"/>
      <c r="C72" s="32"/>
      <c r="D72" s="32"/>
      <c r="E72" s="32"/>
      <c r="F72" s="32"/>
      <c r="G72" s="32"/>
      <c r="H72" s="32"/>
      <c r="I72" s="3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25.5" customHeight="1" x14ac:dyDescent="0.25">
      <c r="A73" s="2" t="s">
        <v>30</v>
      </c>
      <c r="B73" s="2" t="s">
        <v>31</v>
      </c>
      <c r="C73" s="5">
        <f t="shared" ref="C73:H73" si="21">C74-C76</f>
        <v>-13500</v>
      </c>
      <c r="D73" s="5">
        <f t="shared" si="21"/>
        <v>3000</v>
      </c>
      <c r="E73" s="5">
        <f t="shared" si="21"/>
        <v>0</v>
      </c>
      <c r="F73" s="5">
        <f t="shared" si="21"/>
        <v>3000</v>
      </c>
      <c r="G73" s="5">
        <f t="shared" si="21"/>
        <v>0</v>
      </c>
      <c r="H73" s="5">
        <f t="shared" si="21"/>
        <v>0</v>
      </c>
      <c r="I73" s="5">
        <f>I74-I76</f>
        <v>-19500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ht="25.5" customHeight="1" x14ac:dyDescent="0.25">
      <c r="A74" s="15" t="s">
        <v>32</v>
      </c>
      <c r="B74" s="16" t="s">
        <v>33</v>
      </c>
      <c r="C74" s="17">
        <f t="shared" ref="C74:I74" si="22">SUM(C75)</f>
        <v>6500</v>
      </c>
      <c r="D74" s="18">
        <f t="shared" si="22"/>
        <v>3000</v>
      </c>
      <c r="E74" s="18">
        <f t="shared" si="22"/>
        <v>0</v>
      </c>
      <c r="F74" s="18">
        <f t="shared" si="22"/>
        <v>3000</v>
      </c>
      <c r="G74" s="18">
        <f t="shared" si="22"/>
        <v>0</v>
      </c>
      <c r="H74" s="18">
        <f t="shared" si="22"/>
        <v>0</v>
      </c>
      <c r="I74" s="18">
        <f t="shared" si="22"/>
        <v>500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ht="25.5" customHeight="1" x14ac:dyDescent="0.25">
      <c r="A75" s="3" t="s">
        <v>155</v>
      </c>
      <c r="B75" s="19" t="s">
        <v>156</v>
      </c>
      <c r="C75" s="20">
        <f>SUM(D75:I75)</f>
        <v>6500</v>
      </c>
      <c r="D75" s="21">
        <v>3000</v>
      </c>
      <c r="E75" s="21">
        <v>0</v>
      </c>
      <c r="F75" s="21">
        <v>3000</v>
      </c>
      <c r="G75" s="21">
        <v>0</v>
      </c>
      <c r="H75" s="21">
        <v>0</v>
      </c>
      <c r="I75" s="21">
        <v>500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ht="25.5" customHeight="1" x14ac:dyDescent="0.25">
      <c r="A76" s="15" t="s">
        <v>34</v>
      </c>
      <c r="B76" s="16" t="s">
        <v>35</v>
      </c>
      <c r="C76" s="17">
        <f t="shared" ref="C76:I76" si="23">SUM(C77:C79)</f>
        <v>20000</v>
      </c>
      <c r="D76" s="18">
        <f t="shared" si="23"/>
        <v>0</v>
      </c>
      <c r="E76" s="18">
        <f t="shared" si="23"/>
        <v>0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20000</v>
      </c>
    </row>
    <row r="77" spans="1:64" ht="25.5" customHeight="1" x14ac:dyDescent="0.25">
      <c r="A77" s="3" t="s">
        <v>157</v>
      </c>
      <c r="B77" s="19" t="s">
        <v>158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64" ht="25.5" customHeight="1" x14ac:dyDescent="0.25">
      <c r="A78" s="3" t="s">
        <v>159</v>
      </c>
      <c r="B78" s="19" t="s">
        <v>160</v>
      </c>
      <c r="C78" s="20">
        <f t="shared" ref="C78:C79" si="24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64" ht="25.5" customHeight="1" x14ac:dyDescent="0.25">
      <c r="A79" s="3" t="s">
        <v>161</v>
      </c>
      <c r="B79" s="19" t="s">
        <v>162</v>
      </c>
      <c r="C79" s="20">
        <f t="shared" si="24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64" ht="25.5" customHeight="1" x14ac:dyDescent="0.25">
      <c r="A80" s="2" t="s">
        <v>36</v>
      </c>
      <c r="B80" s="2" t="s">
        <v>37</v>
      </c>
      <c r="C80" s="5">
        <f t="shared" ref="C80:I80" si="25">C82-C83</f>
        <v>0</v>
      </c>
      <c r="D80" s="5">
        <f t="shared" si="25"/>
        <v>0</v>
      </c>
      <c r="E80" s="5">
        <f t="shared" si="25"/>
        <v>0</v>
      </c>
      <c r="F80" s="5">
        <f t="shared" si="25"/>
        <v>0</v>
      </c>
      <c r="G80" s="5">
        <f t="shared" si="25"/>
        <v>0</v>
      </c>
      <c r="H80" s="5">
        <f t="shared" si="25"/>
        <v>0</v>
      </c>
      <c r="I80" s="5">
        <f t="shared" si="25"/>
        <v>0</v>
      </c>
    </row>
    <row r="81" spans="1:10" ht="25.5" customHeight="1" x14ac:dyDescent="0.25">
      <c r="A81" s="3" t="s">
        <v>38</v>
      </c>
      <c r="B81" s="19" t="s">
        <v>39</v>
      </c>
      <c r="C81" s="20">
        <f t="shared" ref="C81:I81" si="26">C82-C83</f>
        <v>0</v>
      </c>
      <c r="D81" s="21">
        <f t="shared" si="26"/>
        <v>0</v>
      </c>
      <c r="E81" s="21">
        <f t="shared" si="26"/>
        <v>0</v>
      </c>
      <c r="F81" s="21">
        <f t="shared" si="26"/>
        <v>0</v>
      </c>
      <c r="G81" s="21">
        <f t="shared" si="26"/>
        <v>0</v>
      </c>
      <c r="H81" s="21">
        <f t="shared" si="26"/>
        <v>0</v>
      </c>
      <c r="I81" s="21">
        <f t="shared" si="26"/>
        <v>0</v>
      </c>
    </row>
    <row r="82" spans="1:10" ht="25.5" customHeight="1" x14ac:dyDescent="0.25">
      <c r="A82" s="3" t="s">
        <v>163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10" ht="25.5" customHeight="1" x14ac:dyDescent="0.25">
      <c r="A83" s="3" t="s">
        <v>164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10" ht="25.5" customHeight="1" x14ac:dyDescent="0.25">
      <c r="A84" s="2"/>
      <c r="B84" s="2" t="s">
        <v>42</v>
      </c>
      <c r="C84" s="5">
        <f>C71+C73+C80</f>
        <v>560000</v>
      </c>
      <c r="D84" s="5">
        <f>D71+D73+D80</f>
        <v>307000</v>
      </c>
      <c r="E84" s="5">
        <f t="shared" ref="E84:I84" si="27">E71+E73+E80</f>
        <v>10000</v>
      </c>
      <c r="F84" s="5">
        <f t="shared" si="27"/>
        <v>28000</v>
      </c>
      <c r="G84" s="5">
        <f t="shared" si="27"/>
        <v>80000</v>
      </c>
      <c r="H84" s="5">
        <f t="shared" si="27"/>
        <v>40000</v>
      </c>
      <c r="I84" s="5">
        <f t="shared" si="27"/>
        <v>95000</v>
      </c>
      <c r="J84" s="4"/>
    </row>
    <row r="85" spans="1:10" ht="9" customHeight="1" x14ac:dyDescent="0.25">
      <c r="A85" s="31"/>
      <c r="B85" s="31"/>
      <c r="C85" s="32"/>
      <c r="D85" s="32"/>
      <c r="E85" s="32"/>
      <c r="F85" s="32"/>
      <c r="G85" s="32"/>
      <c r="H85" s="32"/>
      <c r="I85" s="32"/>
    </row>
    <row r="86" spans="1:10" ht="25.5" customHeight="1" x14ac:dyDescent="0.25">
      <c r="A86" s="1" t="s">
        <v>43</v>
      </c>
      <c r="B86" s="2" t="s">
        <v>44</v>
      </c>
      <c r="C86" s="5">
        <v>560000</v>
      </c>
      <c r="D86" s="5">
        <v>307000</v>
      </c>
      <c r="E86" s="5">
        <v>10000</v>
      </c>
      <c r="F86" s="5">
        <v>28000</v>
      </c>
      <c r="G86" s="5">
        <v>80000</v>
      </c>
      <c r="H86" s="5">
        <v>40000</v>
      </c>
      <c r="I86" s="5">
        <v>95000</v>
      </c>
      <c r="J86" s="4"/>
    </row>
    <row r="87" spans="1:10" ht="9" customHeight="1" x14ac:dyDescent="0.25">
      <c r="A87" s="34"/>
      <c r="B87" s="31"/>
      <c r="C87" s="32"/>
      <c r="D87" s="32"/>
      <c r="E87" s="32"/>
      <c r="F87" s="32">
        <v>28</v>
      </c>
      <c r="G87" s="32"/>
      <c r="H87" s="32"/>
      <c r="I87" s="32"/>
    </row>
    <row r="88" spans="1:10" ht="25.5" customHeight="1" x14ac:dyDescent="0.25">
      <c r="A88" s="2"/>
      <c r="B88" s="2" t="s">
        <v>45</v>
      </c>
      <c r="C88" s="5">
        <f t="shared" ref="C88:I88" si="28">C84-C86</f>
        <v>0</v>
      </c>
      <c r="D88" s="5">
        <f>D84-D86</f>
        <v>0</v>
      </c>
      <c r="E88" s="5">
        <f t="shared" si="28"/>
        <v>0</v>
      </c>
      <c r="F88" s="5">
        <f>F84-F86</f>
        <v>0</v>
      </c>
      <c r="G88" s="5">
        <f t="shared" si="28"/>
        <v>0</v>
      </c>
      <c r="H88" s="5">
        <f t="shared" si="28"/>
        <v>0</v>
      </c>
      <c r="I88" s="5">
        <f t="shared" si="28"/>
        <v>0</v>
      </c>
      <c r="J88" s="4"/>
    </row>
    <row r="92" spans="1:10" x14ac:dyDescent="0.25">
      <c r="D92" s="4"/>
    </row>
    <row r="93" spans="1:10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3"/>
  <sheetViews>
    <sheetView workbookViewId="0">
      <selection activeCell="D60" sqref="D60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10" width="14.42578125" bestFit="1" customWidth="1"/>
    <col min="11" max="11" width="12.7109375" bestFit="1" customWidth="1"/>
    <col min="12" max="64" width="8.5703125" customWidth="1"/>
  </cols>
  <sheetData>
    <row r="1" spans="1:64" ht="30" customHeight="1" x14ac:dyDescent="0.35">
      <c r="A1" s="35" t="s">
        <v>165</v>
      </c>
      <c r="B1" s="35"/>
      <c r="C1" s="35"/>
      <c r="D1" s="35"/>
      <c r="E1" s="35"/>
      <c r="F1" s="35"/>
      <c r="G1" s="35"/>
      <c r="H1" s="35"/>
      <c r="I1" s="35"/>
    </row>
    <row r="2" spans="1:64" s="13" customFormat="1" ht="75.75" customHeight="1" x14ac:dyDescent="0.3">
      <c r="A2" s="9"/>
      <c r="B2" s="10"/>
      <c r="C2" s="11" t="s">
        <v>47</v>
      </c>
      <c r="D2" s="12" t="s">
        <v>48</v>
      </c>
      <c r="E2" s="12" t="s">
        <v>49</v>
      </c>
      <c r="F2" s="12" t="s">
        <v>50</v>
      </c>
      <c r="G2" s="12" t="s">
        <v>51</v>
      </c>
      <c r="H2" s="12" t="s">
        <v>52</v>
      </c>
      <c r="I2" s="12" t="s">
        <v>53</v>
      </c>
    </row>
    <row r="3" spans="1:64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5.5" customHeight="1" x14ac:dyDescent="0.25">
      <c r="A4" s="15" t="s">
        <v>2</v>
      </c>
      <c r="B4" s="16" t="s">
        <v>3</v>
      </c>
      <c r="C4" s="17">
        <f t="shared" ref="C4:I4" si="0">SUM(C5)</f>
        <v>2450000</v>
      </c>
      <c r="D4" s="18">
        <f t="shared" si="0"/>
        <v>0</v>
      </c>
      <c r="E4" s="18">
        <f t="shared" si="0"/>
        <v>0</v>
      </c>
      <c r="F4" s="18">
        <f t="shared" si="0"/>
        <v>2450000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25.5" customHeight="1" x14ac:dyDescent="0.25">
      <c r="A5" s="3" t="s">
        <v>54</v>
      </c>
      <c r="B5" s="19" t="s">
        <v>55</v>
      </c>
      <c r="C5" s="20">
        <f>SUM(D5:I5)</f>
        <v>2450000</v>
      </c>
      <c r="D5" s="21">
        <v>0</v>
      </c>
      <c r="E5" s="21">
        <v>0</v>
      </c>
      <c r="F5" s="21">
        <v>2450000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25.5" customHeight="1" x14ac:dyDescent="0.25">
      <c r="A6" s="15" t="s">
        <v>4</v>
      </c>
      <c r="B6" s="16" t="s">
        <v>5</v>
      </c>
      <c r="C6" s="17">
        <f t="shared" ref="C6:I6" si="1">SUM(C7:C10)</f>
        <v>2423000</v>
      </c>
      <c r="D6" s="18">
        <f t="shared" si="1"/>
        <v>2351500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70000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25.5" customHeight="1" x14ac:dyDescent="0.25">
      <c r="A7" s="3" t="s">
        <v>56</v>
      </c>
      <c r="B7" s="19" t="s">
        <v>57</v>
      </c>
      <c r="C7" s="20">
        <f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ht="25.5" customHeight="1" x14ac:dyDescent="0.25">
      <c r="A8" s="3" t="s">
        <v>58</v>
      </c>
      <c r="B8" s="19" t="s">
        <v>59</v>
      </c>
      <c r="C8" s="20">
        <f>SUM(D8:I8)</f>
        <v>2350000</v>
      </c>
      <c r="D8" s="21">
        <v>2350000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ht="25.5" customHeight="1" x14ac:dyDescent="0.25">
      <c r="A9" s="3" t="s">
        <v>60</v>
      </c>
      <c r="B9" s="19" t="s">
        <v>61</v>
      </c>
      <c r="C9" s="20">
        <f>SUM(D9:I9)</f>
        <v>70000</v>
      </c>
      <c r="D9" s="21">
        <v>0</v>
      </c>
      <c r="E9" s="21">
        <v>0</v>
      </c>
      <c r="F9" s="21">
        <v>0</v>
      </c>
      <c r="G9" s="21"/>
      <c r="H9" s="21">
        <v>70000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25.5" customHeight="1" x14ac:dyDescent="0.25">
      <c r="A10" s="3" t="s">
        <v>62</v>
      </c>
      <c r="B10" s="19" t="s">
        <v>63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ht="25.5" customHeight="1" x14ac:dyDescent="0.25">
      <c r="A11" s="15" t="s">
        <v>6</v>
      </c>
      <c r="B11" s="16" t="s">
        <v>7</v>
      </c>
      <c r="C11" s="17">
        <f t="shared" ref="C11:I11" si="2">C12+C13+C14</f>
        <v>13377886.600000001</v>
      </c>
      <c r="D11" s="18">
        <f t="shared" si="2"/>
        <v>3290753.66</v>
      </c>
      <c r="E11" s="18">
        <f t="shared" si="2"/>
        <v>1147000</v>
      </c>
      <c r="F11" s="18">
        <f t="shared" si="2"/>
        <v>4651532.9400000004</v>
      </c>
      <c r="G11" s="18">
        <f t="shared" si="2"/>
        <v>1905900</v>
      </c>
      <c r="H11" s="18">
        <f t="shared" si="2"/>
        <v>394500</v>
      </c>
      <c r="I11" s="18">
        <f t="shared" si="2"/>
        <v>1988200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s="25" customFormat="1" ht="25.5" customHeight="1" x14ac:dyDescent="0.25">
      <c r="A12" s="6" t="s">
        <v>64</v>
      </c>
      <c r="B12" s="22" t="s">
        <v>65</v>
      </c>
      <c r="C12" s="20">
        <f>SUM(D12:I12)</f>
        <v>10327886.600000001</v>
      </c>
      <c r="D12" s="21">
        <v>1890753.66</v>
      </c>
      <c r="E12" s="21">
        <v>947000</v>
      </c>
      <c r="F12" s="21">
        <v>4651532.9400000004</v>
      </c>
      <c r="G12" s="21">
        <v>755900</v>
      </c>
      <c r="H12" s="21">
        <v>144500</v>
      </c>
      <c r="I12" s="21">
        <v>1938200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25.5" customHeight="1" x14ac:dyDescent="0.25">
      <c r="A13" s="3" t="s">
        <v>66</v>
      </c>
      <c r="B13" s="19" t="s">
        <v>67</v>
      </c>
      <c r="C13" s="20">
        <f>SUM(D13:I13)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s="25" customFormat="1" ht="25.5" customHeight="1" x14ac:dyDescent="0.25">
      <c r="A14" s="6" t="s">
        <v>68</v>
      </c>
      <c r="B14" s="22" t="s">
        <v>69</v>
      </c>
      <c r="C14" s="23">
        <f>SUM(D14:I14)</f>
        <v>3050000</v>
      </c>
      <c r="D14" s="21">
        <v>1400000</v>
      </c>
      <c r="E14" s="21">
        <v>200000</v>
      </c>
      <c r="F14" s="21"/>
      <c r="G14" s="21">
        <v>1150000</v>
      </c>
      <c r="H14" s="21">
        <v>250000</v>
      </c>
      <c r="I14" s="21">
        <v>50000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</row>
    <row r="15" spans="1:64" ht="25.5" customHeight="1" x14ac:dyDescent="0.25">
      <c r="A15" s="15" t="s">
        <v>8</v>
      </c>
      <c r="B15" s="16" t="s">
        <v>9</v>
      </c>
      <c r="C15" s="17">
        <f t="shared" ref="C15:I15" si="3">SUM(C16:C19)</f>
        <v>430000</v>
      </c>
      <c r="D15" s="18">
        <f t="shared" si="3"/>
        <v>72500</v>
      </c>
      <c r="E15" s="18">
        <f t="shared" si="3"/>
        <v>38000</v>
      </c>
      <c r="F15" s="18">
        <f t="shared" si="3"/>
        <v>220500</v>
      </c>
      <c r="G15" s="18">
        <f t="shared" si="3"/>
        <v>12500</v>
      </c>
      <c r="H15" s="18">
        <f t="shared" si="3"/>
        <v>40000</v>
      </c>
      <c r="I15" s="18">
        <f t="shared" si="3"/>
        <v>46500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5.5" customHeight="1" x14ac:dyDescent="0.25">
      <c r="A16" s="3" t="s">
        <v>70</v>
      </c>
      <c r="B16" s="19" t="s">
        <v>71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30" x14ac:dyDescent="0.25">
      <c r="A17" s="3" t="s">
        <v>72</v>
      </c>
      <c r="B17" s="7" t="s">
        <v>73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25.5" customHeight="1" x14ac:dyDescent="0.25">
      <c r="A18" s="3" t="s">
        <v>74</v>
      </c>
      <c r="B18" s="26" t="s">
        <v>75</v>
      </c>
      <c r="C18" s="20">
        <f>SUM(D18:I18)</f>
        <v>283000</v>
      </c>
      <c r="D18" s="21">
        <v>20000</v>
      </c>
      <c r="E18" s="21">
        <v>3000</v>
      </c>
      <c r="F18" s="21">
        <v>218000</v>
      </c>
      <c r="G18" s="21">
        <v>0</v>
      </c>
      <c r="H18" s="21">
        <v>0</v>
      </c>
      <c r="I18" s="21">
        <v>42000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25.5" customHeight="1" x14ac:dyDescent="0.25">
      <c r="A19" s="3" t="s">
        <v>76</v>
      </c>
      <c r="B19" s="19" t="s">
        <v>77</v>
      </c>
      <c r="C19" s="20">
        <f>SUM(D19:I19)</f>
        <v>140000</v>
      </c>
      <c r="D19" s="21">
        <v>50000</v>
      </c>
      <c r="E19" s="21">
        <v>35000</v>
      </c>
      <c r="F19" s="21">
        <v>500</v>
      </c>
      <c r="G19" s="21">
        <v>10000</v>
      </c>
      <c r="H19" s="21">
        <v>40000</v>
      </c>
      <c r="I19" s="21">
        <v>4500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5.5" customHeight="1" x14ac:dyDescent="0.25">
      <c r="A20" s="27"/>
      <c r="B20" s="2" t="s">
        <v>10</v>
      </c>
      <c r="C20" s="5">
        <f>C4+C6+C11+C15</f>
        <v>18680886.600000001</v>
      </c>
      <c r="D20" s="5">
        <f t="shared" ref="D20:I20" si="4">D4+D6+D11+D15</f>
        <v>5714753.6600000001</v>
      </c>
      <c r="E20" s="5">
        <f t="shared" si="4"/>
        <v>1185000</v>
      </c>
      <c r="F20" s="5">
        <f t="shared" si="4"/>
        <v>7322032.9400000004</v>
      </c>
      <c r="G20" s="5">
        <f t="shared" si="4"/>
        <v>1919900</v>
      </c>
      <c r="H20" s="5">
        <f t="shared" si="4"/>
        <v>504500</v>
      </c>
      <c r="I20" s="5">
        <f t="shared" si="4"/>
        <v>2034700</v>
      </c>
      <c r="J20" s="28"/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25.5" customHeight="1" x14ac:dyDescent="0.25">
      <c r="A21" s="30"/>
      <c r="B21" s="31"/>
      <c r="C21" s="32"/>
      <c r="D21" s="32"/>
      <c r="E21" s="32"/>
      <c r="F21" s="32"/>
      <c r="G21" s="32"/>
      <c r="H21" s="32"/>
      <c r="I21" s="32"/>
      <c r="J21" s="2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25.5" customHeight="1" x14ac:dyDescent="0.25">
      <c r="A22" s="1" t="s">
        <v>11</v>
      </c>
      <c r="B22" s="2" t="s">
        <v>12</v>
      </c>
      <c r="C22" s="33"/>
      <c r="D22" s="33"/>
      <c r="E22" s="33"/>
      <c r="F22" s="33"/>
      <c r="G22" s="33"/>
      <c r="H22" s="33"/>
      <c r="I22" s="33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ht="25.5" customHeight="1" x14ac:dyDescent="0.25">
      <c r="A23" s="15" t="s">
        <v>13</v>
      </c>
      <c r="B23" s="15" t="s">
        <v>14</v>
      </c>
      <c r="C23" s="17">
        <f t="shared" ref="C23:I23" si="5">SUM(C24:C25)</f>
        <v>134700</v>
      </c>
      <c r="D23" s="18">
        <f t="shared" si="5"/>
        <v>72000</v>
      </c>
      <c r="E23" s="18">
        <f t="shared" si="5"/>
        <v>5000</v>
      </c>
      <c r="F23" s="18">
        <f t="shared" si="5"/>
        <v>2000</v>
      </c>
      <c r="G23" s="18">
        <f t="shared" si="5"/>
        <v>46000</v>
      </c>
      <c r="H23" s="18">
        <f t="shared" si="5"/>
        <v>5000</v>
      </c>
      <c r="I23" s="18">
        <f t="shared" si="5"/>
        <v>4700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ht="25.5" customHeight="1" x14ac:dyDescent="0.25">
      <c r="A24" s="3" t="s">
        <v>78</v>
      </c>
      <c r="B24" s="19" t="s">
        <v>79</v>
      </c>
      <c r="C24" s="20">
        <f>SUM(D24:I24)</f>
        <v>4700</v>
      </c>
      <c r="D24" s="21">
        <v>2000</v>
      </c>
      <c r="E24" s="21">
        <v>0</v>
      </c>
      <c r="F24" s="21">
        <v>0</v>
      </c>
      <c r="G24" s="21">
        <v>0</v>
      </c>
      <c r="H24" s="21">
        <v>0</v>
      </c>
      <c r="I24" s="21">
        <v>2700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ht="25.5" customHeight="1" x14ac:dyDescent="0.25">
      <c r="A25" s="3" t="s">
        <v>80</v>
      </c>
      <c r="B25" s="19" t="s">
        <v>81</v>
      </c>
      <c r="C25" s="20">
        <f>SUM(D25:I25)</f>
        <v>130000</v>
      </c>
      <c r="D25" s="21">
        <v>70000</v>
      </c>
      <c r="E25" s="21">
        <v>5000</v>
      </c>
      <c r="F25" s="21">
        <v>2000</v>
      </c>
      <c r="G25" s="21">
        <v>46000</v>
      </c>
      <c r="H25" s="21">
        <v>5000</v>
      </c>
      <c r="I25" s="21">
        <v>2000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ht="25.5" customHeight="1" x14ac:dyDescent="0.25">
      <c r="A26" s="15" t="s">
        <v>15</v>
      </c>
      <c r="B26" s="16" t="s">
        <v>16</v>
      </c>
      <c r="C26" s="17">
        <f>SUM(C27:C42)</f>
        <v>5666253.6600000001</v>
      </c>
      <c r="D26" s="18">
        <f t="shared" ref="D26" si="6">SUM(D27:D42)</f>
        <v>3620153.66</v>
      </c>
      <c r="E26" s="18">
        <f>SUM(E27:E42)</f>
        <v>965500</v>
      </c>
      <c r="F26" s="18">
        <f t="shared" ref="F26:I26" si="7">SUM(F27:F42)</f>
        <v>74200</v>
      </c>
      <c r="G26" s="18">
        <f t="shared" si="7"/>
        <v>581900</v>
      </c>
      <c r="H26" s="18">
        <f t="shared" si="7"/>
        <v>192500</v>
      </c>
      <c r="I26" s="18">
        <f t="shared" si="7"/>
        <v>232000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ht="25.5" customHeight="1" x14ac:dyDescent="0.25">
      <c r="A27" s="3" t="s">
        <v>82</v>
      </c>
      <c r="B27" s="19" t="s">
        <v>83</v>
      </c>
      <c r="C27" s="20">
        <f t="shared" ref="C27:C42" si="8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ht="25.5" customHeight="1" x14ac:dyDescent="0.25">
      <c r="A28" s="3" t="s">
        <v>84</v>
      </c>
      <c r="B28" s="19" t="s">
        <v>85</v>
      </c>
      <c r="C28" s="20">
        <f t="shared" si="8"/>
        <v>10500</v>
      </c>
      <c r="D28" s="21">
        <v>2400</v>
      </c>
      <c r="E28" s="21">
        <v>3000</v>
      </c>
      <c r="F28" s="21">
        <v>2000</v>
      </c>
      <c r="G28" s="21">
        <v>2400</v>
      </c>
      <c r="H28" s="21">
        <v>0</v>
      </c>
      <c r="I28" s="21">
        <v>700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ht="25.5" customHeight="1" x14ac:dyDescent="0.25">
      <c r="A29" s="3" t="s">
        <v>86</v>
      </c>
      <c r="B29" s="19" t="s">
        <v>87</v>
      </c>
      <c r="C29" s="20">
        <f t="shared" si="8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25.5" customHeight="1" x14ac:dyDescent="0.25">
      <c r="A30" s="3" t="s">
        <v>88</v>
      </c>
      <c r="B30" s="19" t="s">
        <v>89</v>
      </c>
      <c r="C30" s="20">
        <f t="shared" si="8"/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25.5" customHeight="1" x14ac:dyDescent="0.25">
      <c r="A31" s="3" t="s">
        <v>90</v>
      </c>
      <c r="B31" s="19" t="s">
        <v>91</v>
      </c>
      <c r="C31" s="20">
        <f t="shared" si="8"/>
        <v>1080000</v>
      </c>
      <c r="D31" s="21">
        <v>830000</v>
      </c>
      <c r="E31" s="21">
        <v>20000</v>
      </c>
      <c r="F31" s="21">
        <v>0</v>
      </c>
      <c r="G31" s="21">
        <v>150000</v>
      </c>
      <c r="H31" s="21">
        <v>80000</v>
      </c>
      <c r="I31" s="21">
        <v>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ht="25.5" customHeight="1" x14ac:dyDescent="0.25">
      <c r="A32" s="3" t="s">
        <v>92</v>
      </c>
      <c r="B32" s="19" t="s">
        <v>93</v>
      </c>
      <c r="C32" s="20">
        <f t="shared" si="8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25.5" customHeight="1" x14ac:dyDescent="0.25">
      <c r="A33" s="3" t="s">
        <v>94</v>
      </c>
      <c r="B33" s="19" t="s">
        <v>95</v>
      </c>
      <c r="C33" s="20">
        <f t="shared" si="8"/>
        <v>640000</v>
      </c>
      <c r="D33" s="21">
        <v>410000</v>
      </c>
      <c r="E33" s="21">
        <v>75000</v>
      </c>
      <c r="F33" s="21">
        <v>0</v>
      </c>
      <c r="G33" s="21">
        <v>130000</v>
      </c>
      <c r="H33" s="21">
        <v>25000</v>
      </c>
      <c r="I33" s="21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ht="25.5" customHeight="1" x14ac:dyDescent="0.25">
      <c r="A34" s="3" t="s">
        <v>96</v>
      </c>
      <c r="B34" s="19" t="s">
        <v>97</v>
      </c>
      <c r="C34" s="20">
        <f t="shared" si="8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ht="25.5" customHeight="1" x14ac:dyDescent="0.25">
      <c r="A35" s="3" t="s">
        <v>98</v>
      </c>
      <c r="B35" s="19" t="s">
        <v>99</v>
      </c>
      <c r="C35" s="20">
        <f t="shared" si="8"/>
        <v>8000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6000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ht="25.5" customHeight="1" x14ac:dyDescent="0.25">
      <c r="A36" s="3" t="s">
        <v>100</v>
      </c>
      <c r="B36" s="19" t="s">
        <v>101</v>
      </c>
      <c r="C36" s="20">
        <f t="shared" si="8"/>
        <v>132500</v>
      </c>
      <c r="D36" s="21">
        <v>80000</v>
      </c>
      <c r="E36" s="21">
        <v>2000</v>
      </c>
      <c r="F36" s="21">
        <v>18000</v>
      </c>
      <c r="G36" s="21">
        <v>30000</v>
      </c>
      <c r="H36" s="21">
        <v>2500</v>
      </c>
      <c r="I36" s="21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ht="25.5" customHeight="1" x14ac:dyDescent="0.25">
      <c r="A37" s="3" t="s">
        <v>102</v>
      </c>
      <c r="B37" s="19" t="s">
        <v>103</v>
      </c>
      <c r="C37" s="20">
        <f t="shared" si="8"/>
        <v>1400000</v>
      </c>
      <c r="D37" s="21">
        <v>1160000</v>
      </c>
      <c r="E37" s="21">
        <v>50000</v>
      </c>
      <c r="F37" s="21">
        <v>0</v>
      </c>
      <c r="G37" s="21">
        <v>105000</v>
      </c>
      <c r="H37" s="21">
        <v>85000</v>
      </c>
      <c r="I37" s="21">
        <v>0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ht="25.5" customHeight="1" x14ac:dyDescent="0.25">
      <c r="A38" s="3" t="s">
        <v>104</v>
      </c>
      <c r="B38" s="19" t="s">
        <v>105</v>
      </c>
      <c r="C38" s="20">
        <f t="shared" si="8"/>
        <v>803500</v>
      </c>
      <c r="D38" s="21">
        <v>0</v>
      </c>
      <c r="E38" s="21">
        <v>800000</v>
      </c>
      <c r="F38" s="21">
        <v>0</v>
      </c>
      <c r="G38" s="21">
        <v>3500</v>
      </c>
      <c r="H38" s="21">
        <v>0</v>
      </c>
      <c r="I38" s="21">
        <v>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25.5" customHeight="1" x14ac:dyDescent="0.25">
      <c r="A39" s="3" t="s">
        <v>106</v>
      </c>
      <c r="B39" s="19" t="s">
        <v>107</v>
      </c>
      <c r="C39" s="20">
        <f t="shared" si="8"/>
        <v>13000</v>
      </c>
      <c r="D39" s="21">
        <v>3000</v>
      </c>
      <c r="E39" s="21">
        <v>500</v>
      </c>
      <c r="F39" s="21">
        <v>200</v>
      </c>
      <c r="G39" s="21">
        <v>0</v>
      </c>
      <c r="H39" s="21">
        <v>0</v>
      </c>
      <c r="I39" s="21">
        <v>9300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ht="25.5" customHeight="1" x14ac:dyDescent="0.25">
      <c r="A40" s="3" t="s">
        <v>108</v>
      </c>
      <c r="B40" s="19" t="s">
        <v>109</v>
      </c>
      <c r="C40" s="20">
        <f t="shared" si="8"/>
        <v>10000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10000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ht="25.5" customHeight="1" x14ac:dyDescent="0.25">
      <c r="A41" s="3" t="s">
        <v>110</v>
      </c>
      <c r="B41" s="19" t="s">
        <v>111</v>
      </c>
      <c r="C41" s="20">
        <f t="shared" si="8"/>
        <v>195000</v>
      </c>
      <c r="D41" s="21">
        <v>49000</v>
      </c>
      <c r="E41" s="21">
        <v>15000</v>
      </c>
      <c r="F41" s="21">
        <v>48000</v>
      </c>
      <c r="G41" s="21">
        <v>0</v>
      </c>
      <c r="H41" s="21">
        <v>0</v>
      </c>
      <c r="I41" s="21">
        <v>83000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25.5" customHeight="1" x14ac:dyDescent="0.25">
      <c r="A42" s="3" t="s">
        <v>112</v>
      </c>
      <c r="B42" s="19" t="s">
        <v>113</v>
      </c>
      <c r="C42" s="20">
        <f t="shared" si="8"/>
        <v>340000</v>
      </c>
      <c r="D42" s="21">
        <v>175000</v>
      </c>
      <c r="E42" s="21">
        <v>0</v>
      </c>
      <c r="F42" s="21">
        <v>3000</v>
      </c>
      <c r="G42" s="21">
        <v>161000</v>
      </c>
      <c r="H42" s="21">
        <v>0</v>
      </c>
      <c r="I42" s="21">
        <v>1000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ht="25.5" customHeight="1" x14ac:dyDescent="0.25">
      <c r="A43" s="15" t="s">
        <v>17</v>
      </c>
      <c r="B43" s="16" t="s">
        <v>114</v>
      </c>
      <c r="C43" s="17">
        <f t="shared" ref="C43:I43" si="9">SUM(C44:C46)</f>
        <v>101100</v>
      </c>
      <c r="D43" s="18">
        <f t="shared" si="9"/>
        <v>93100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8000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25.5" customHeight="1" x14ac:dyDescent="0.25">
      <c r="A44" s="3" t="s">
        <v>115</v>
      </c>
      <c r="B44" s="19" t="s">
        <v>116</v>
      </c>
      <c r="C44" s="20">
        <f>SUM(D44:I44)</f>
        <v>98000</v>
      </c>
      <c r="D44" s="21">
        <v>92000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ht="25.5" customHeight="1" x14ac:dyDescent="0.25">
      <c r="A45" s="3" t="s">
        <v>117</v>
      </c>
      <c r="B45" s="19" t="s">
        <v>118</v>
      </c>
      <c r="C45" s="20">
        <f t="shared" ref="C45:C46" si="10">SUM(D45:I45)</f>
        <v>2000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2000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ht="25.5" customHeight="1" x14ac:dyDescent="0.25">
      <c r="A46" s="3" t="s">
        <v>119</v>
      </c>
      <c r="B46" s="19" t="s">
        <v>120</v>
      </c>
      <c r="C46" s="20">
        <f t="shared" si="10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ht="25.5" customHeight="1" x14ac:dyDescent="0.25">
      <c r="A47" s="15" t="s">
        <v>18</v>
      </c>
      <c r="B47" s="16" t="s">
        <v>19</v>
      </c>
      <c r="C47" s="17">
        <f t="shared" ref="C47:I47" si="11">SUM(C48:C51)</f>
        <v>1475000</v>
      </c>
      <c r="D47" s="18">
        <f t="shared" si="11"/>
        <v>0</v>
      </c>
      <c r="E47" s="18">
        <f t="shared" si="11"/>
        <v>0</v>
      </c>
      <c r="F47" s="18">
        <f t="shared" si="11"/>
        <v>0</v>
      </c>
      <c r="G47" s="18">
        <f t="shared" si="11"/>
        <v>0</v>
      </c>
      <c r="H47" s="18">
        <f t="shared" si="11"/>
        <v>0</v>
      </c>
      <c r="I47" s="18">
        <f t="shared" si="11"/>
        <v>1475000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25.5" customHeight="1" x14ac:dyDescent="0.25">
      <c r="A48" s="3" t="s">
        <v>121</v>
      </c>
      <c r="B48" s="19" t="s">
        <v>122</v>
      </c>
      <c r="C48" s="20">
        <f>SUM(D48:I48)</f>
        <v>1100000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1100000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ht="25.5" customHeight="1" x14ac:dyDescent="0.25">
      <c r="A49" s="3" t="s">
        <v>123</v>
      </c>
      <c r="B49" s="19" t="s">
        <v>124</v>
      </c>
      <c r="C49" s="20">
        <f t="shared" ref="C49:C51" si="12"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t="25.5" customHeight="1" x14ac:dyDescent="0.25">
      <c r="A50" s="3" t="s">
        <v>125</v>
      </c>
      <c r="B50" s="19" t="s">
        <v>126</v>
      </c>
      <c r="C50" s="20">
        <f t="shared" si="12"/>
        <v>5000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5000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ht="25.5" customHeight="1" x14ac:dyDescent="0.25">
      <c r="A51" s="3" t="s">
        <v>127</v>
      </c>
      <c r="B51" s="19" t="s">
        <v>128</v>
      </c>
      <c r="C51" s="20">
        <f t="shared" si="12"/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ht="25.5" customHeight="1" x14ac:dyDescent="0.25">
      <c r="A52" s="15" t="s">
        <v>20</v>
      </c>
      <c r="B52" s="16" t="s">
        <v>21</v>
      </c>
      <c r="C52" s="17">
        <f t="shared" ref="C52:I52" si="13">SUM(C53:C56)</f>
        <v>316500</v>
      </c>
      <c r="D52" s="18">
        <f t="shared" si="13"/>
        <v>185500</v>
      </c>
      <c r="E52" s="18">
        <f t="shared" si="13"/>
        <v>4500</v>
      </c>
      <c r="F52" s="18">
        <f t="shared" si="13"/>
        <v>7000</v>
      </c>
      <c r="G52" s="18">
        <f t="shared" si="13"/>
        <v>32000</v>
      </c>
      <c r="H52" s="18">
        <f t="shared" si="13"/>
        <v>17000</v>
      </c>
      <c r="I52" s="18">
        <f t="shared" si="13"/>
        <v>70500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ht="25.5" customHeight="1" x14ac:dyDescent="0.25">
      <c r="A53" s="3" t="s">
        <v>129</v>
      </c>
      <c r="B53" s="19" t="s">
        <v>130</v>
      </c>
      <c r="C53" s="20">
        <f>SUM(D53:I53)</f>
        <v>180000</v>
      </c>
      <c r="D53" s="21">
        <v>135000</v>
      </c>
      <c r="E53" s="21">
        <v>500</v>
      </c>
      <c r="F53" s="21">
        <v>0</v>
      </c>
      <c r="G53" s="21">
        <v>26000</v>
      </c>
      <c r="H53" s="21">
        <v>13000</v>
      </c>
      <c r="I53" s="21">
        <v>5500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ht="25.5" customHeight="1" x14ac:dyDescent="0.25">
      <c r="A54" s="3" t="s">
        <v>131</v>
      </c>
      <c r="B54" s="19" t="s">
        <v>132</v>
      </c>
      <c r="C54" s="20">
        <f t="shared" ref="C54:C56" si="14">SUM(D54:I54)</f>
        <v>85000</v>
      </c>
      <c r="D54" s="21">
        <v>47000</v>
      </c>
      <c r="E54" s="21">
        <v>4000</v>
      </c>
      <c r="F54" s="21">
        <v>0</v>
      </c>
      <c r="G54" s="21">
        <v>6000</v>
      </c>
      <c r="H54" s="21">
        <v>4000</v>
      </c>
      <c r="I54" s="21">
        <v>24000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ht="25.5" customHeight="1" x14ac:dyDescent="0.25">
      <c r="A55" s="3" t="s">
        <v>133</v>
      </c>
      <c r="B55" s="19" t="s">
        <v>134</v>
      </c>
      <c r="C55" s="20">
        <f t="shared" si="14"/>
        <v>10000</v>
      </c>
      <c r="D55" s="21">
        <v>3000</v>
      </c>
      <c r="E55" s="21">
        <v>0</v>
      </c>
      <c r="F55" s="21">
        <v>7000</v>
      </c>
      <c r="G55" s="21">
        <v>0</v>
      </c>
      <c r="H55" s="21">
        <v>0</v>
      </c>
      <c r="I55" s="21">
        <v>0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ht="25.5" customHeight="1" x14ac:dyDescent="0.25">
      <c r="A56" s="3" t="s">
        <v>135</v>
      </c>
      <c r="B56" s="19" t="s">
        <v>136</v>
      </c>
      <c r="C56" s="20">
        <f t="shared" si="14"/>
        <v>41500</v>
      </c>
      <c r="D56" s="21">
        <v>500</v>
      </c>
      <c r="E56" s="21">
        <v>0</v>
      </c>
      <c r="F56" s="21">
        <v>0</v>
      </c>
      <c r="G56" s="21">
        <v>0</v>
      </c>
      <c r="H56" s="21">
        <v>0</v>
      </c>
      <c r="I56" s="21">
        <v>41000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ht="25.5" customHeight="1" x14ac:dyDescent="0.25">
      <c r="A57" s="15" t="s">
        <v>22</v>
      </c>
      <c r="B57" s="16" t="s">
        <v>23</v>
      </c>
      <c r="C57" s="17">
        <f t="shared" ref="C57:I57" si="15">SUM(C58:C59)</f>
        <v>3050000</v>
      </c>
      <c r="D57" s="18">
        <f t="shared" si="15"/>
        <v>1400000</v>
      </c>
      <c r="E57" s="18">
        <f t="shared" si="15"/>
        <v>200000</v>
      </c>
      <c r="F57" s="18">
        <f t="shared" si="15"/>
        <v>0</v>
      </c>
      <c r="G57" s="18">
        <f t="shared" si="15"/>
        <v>1150000</v>
      </c>
      <c r="H57" s="18">
        <f t="shared" si="15"/>
        <v>250000</v>
      </c>
      <c r="I57" s="18">
        <f t="shared" si="15"/>
        <v>50000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ht="25.5" customHeight="1" x14ac:dyDescent="0.25">
      <c r="A58" s="3" t="s">
        <v>137</v>
      </c>
      <c r="B58" s="19" t="s">
        <v>138</v>
      </c>
      <c r="C58" s="20">
        <f>SUM(D58:I58)</f>
        <v>2930000</v>
      </c>
      <c r="D58" s="21">
        <v>1350000</v>
      </c>
      <c r="E58" s="21">
        <v>200000</v>
      </c>
      <c r="F58" s="21">
        <v>0</v>
      </c>
      <c r="G58" s="21">
        <v>1110000</v>
      </c>
      <c r="H58" s="21">
        <v>240000</v>
      </c>
      <c r="I58" s="21">
        <v>30000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ht="25.5" customHeight="1" x14ac:dyDescent="0.25">
      <c r="A59" s="3" t="s">
        <v>139</v>
      </c>
      <c r="B59" s="19" t="s">
        <v>140</v>
      </c>
      <c r="C59" s="20">
        <f>SUM(D59:I59)</f>
        <v>120000</v>
      </c>
      <c r="D59" s="21">
        <v>50000</v>
      </c>
      <c r="E59" s="21">
        <v>0</v>
      </c>
      <c r="F59" s="21">
        <v>0</v>
      </c>
      <c r="G59" s="21">
        <v>40000</v>
      </c>
      <c r="H59" s="21">
        <v>10000</v>
      </c>
      <c r="I59" s="21">
        <v>20000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ht="25.5" customHeight="1" x14ac:dyDescent="0.25">
      <c r="A60" s="15" t="s">
        <v>24</v>
      </c>
      <c r="B60" s="16" t="s">
        <v>25</v>
      </c>
      <c r="C60" s="17">
        <f t="shared" ref="C60:I60" si="16">C61+C62+C63+C64</f>
        <v>7183832.9400000004</v>
      </c>
      <c r="D60" s="18">
        <f t="shared" si="16"/>
        <v>0</v>
      </c>
      <c r="E60" s="18">
        <f t="shared" si="16"/>
        <v>0</v>
      </c>
      <c r="F60" s="18">
        <f t="shared" si="16"/>
        <v>7153832.9400000004</v>
      </c>
      <c r="G60" s="18">
        <f t="shared" si="16"/>
        <v>30000</v>
      </c>
      <c r="H60" s="18">
        <f t="shared" si="16"/>
        <v>0</v>
      </c>
      <c r="I60" s="18">
        <f t="shared" si="16"/>
        <v>0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ht="25.5" customHeight="1" x14ac:dyDescent="0.25">
      <c r="A61" s="3" t="s">
        <v>141</v>
      </c>
      <c r="B61" s="19" t="s">
        <v>142</v>
      </c>
      <c r="C61" s="20">
        <f>SUM(D61:I61)</f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ht="25.5" customHeight="1" x14ac:dyDescent="0.25">
      <c r="A62" s="3" t="s">
        <v>143</v>
      </c>
      <c r="B62" s="19" t="s">
        <v>144</v>
      </c>
      <c r="C62" s="20">
        <f>SUM(D62:I62)</f>
        <v>7153832.9400000004</v>
      </c>
      <c r="D62" s="21">
        <v>0</v>
      </c>
      <c r="E62" s="21">
        <v>0</v>
      </c>
      <c r="F62" s="21">
        <f>7121432.94+32400</f>
        <v>7153832.9400000004</v>
      </c>
      <c r="G62" s="21">
        <v>0</v>
      </c>
      <c r="H62" s="21">
        <v>0</v>
      </c>
      <c r="I62" s="21">
        <v>0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ht="25.5" customHeight="1" x14ac:dyDescent="0.25">
      <c r="A63" s="3" t="s">
        <v>145</v>
      </c>
      <c r="B63" s="19" t="s">
        <v>146</v>
      </c>
      <c r="C63" s="20">
        <f t="shared" ref="C63:C64" si="17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ht="25.5" customHeight="1" x14ac:dyDescent="0.25">
      <c r="A64" s="3" t="s">
        <v>147</v>
      </c>
      <c r="B64" s="19" t="s">
        <v>148</v>
      </c>
      <c r="C64" s="20">
        <f t="shared" si="17"/>
        <v>0</v>
      </c>
      <c r="D64" s="21">
        <v>0</v>
      </c>
      <c r="E64" s="21">
        <v>0</v>
      </c>
      <c r="F64" s="21"/>
      <c r="G64" s="21">
        <v>0</v>
      </c>
      <c r="H64" s="21">
        <v>0</v>
      </c>
      <c r="I64" s="21">
        <v>0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ht="25.5" customHeight="1" x14ac:dyDescent="0.25">
      <c r="A65" s="15" t="s">
        <v>26</v>
      </c>
      <c r="B65" s="16" t="s">
        <v>27</v>
      </c>
      <c r="C65" s="17">
        <f t="shared" ref="C65:I65" si="18">SUM(C66:C68)</f>
        <v>180000</v>
      </c>
      <c r="D65" s="18">
        <f t="shared" si="18"/>
        <v>40000</v>
      </c>
      <c r="E65" s="18">
        <f t="shared" si="18"/>
        <v>0</v>
      </c>
      <c r="F65" s="18">
        <f t="shared" si="18"/>
        <v>60000</v>
      </c>
      <c r="G65" s="18">
        <f t="shared" si="18"/>
        <v>0</v>
      </c>
      <c r="H65" s="18">
        <f t="shared" si="18"/>
        <v>0</v>
      </c>
      <c r="I65" s="18">
        <f t="shared" si="18"/>
        <v>80000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ht="25.5" customHeight="1" x14ac:dyDescent="0.25">
      <c r="A66" s="3" t="s">
        <v>149</v>
      </c>
      <c r="B66" s="19" t="s">
        <v>150</v>
      </c>
      <c r="C66" s="20">
        <f>SUM(D66:I66)</f>
        <v>100000</v>
      </c>
      <c r="D66" s="21">
        <v>40000</v>
      </c>
      <c r="E66" s="21">
        <v>0</v>
      </c>
      <c r="F66" s="21">
        <v>60000</v>
      </c>
      <c r="G66" s="21">
        <v>0</v>
      </c>
      <c r="H66" s="21">
        <v>0</v>
      </c>
      <c r="I66" s="21">
        <v>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ht="25.5" customHeight="1" x14ac:dyDescent="0.25">
      <c r="A67" s="3" t="s">
        <v>151</v>
      </c>
      <c r="B67" s="19" t="s">
        <v>152</v>
      </c>
      <c r="C67" s="20">
        <f t="shared" ref="C67:C68" si="19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ht="25.5" customHeight="1" x14ac:dyDescent="0.25">
      <c r="A68" s="3" t="s">
        <v>153</v>
      </c>
      <c r="B68" s="19" t="s">
        <v>154</v>
      </c>
      <c r="C68" s="20">
        <f t="shared" si="19"/>
        <v>80000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80000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ht="25.5" customHeight="1" x14ac:dyDescent="0.25">
      <c r="A69" s="27"/>
      <c r="B69" s="2" t="s">
        <v>28</v>
      </c>
      <c r="C69" s="5">
        <f>C23+C26+C43+C47+C52+C57+C60+C65</f>
        <v>18107386.600000001</v>
      </c>
      <c r="D69" s="5">
        <f>D23+D26+D43+D4+D47+D52+D57+D60+D65</f>
        <v>5410753.6600000001</v>
      </c>
      <c r="E69" s="5">
        <f>E23+E26+E43+E4+E47+E52+E57+E60+E65</f>
        <v>1175000</v>
      </c>
      <c r="F69" s="5">
        <f>F23+F26+F43+F47+F52+F57+F60+F65</f>
        <v>7297032.9400000004</v>
      </c>
      <c r="G69" s="5">
        <f>G23+G26+G43+G4+G47+G52+G57+G60+G65</f>
        <v>1839900</v>
      </c>
      <c r="H69" s="5">
        <f>H23+H26+H43+H4+H47+H52+H57+H60+H65</f>
        <v>464500</v>
      </c>
      <c r="I69" s="5">
        <f>I23+I26+I43+I4+I47+I52+I57+I60+I65</f>
        <v>1920200</v>
      </c>
      <c r="J69" s="4"/>
      <c r="K69" s="29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9" customHeight="1" x14ac:dyDescent="0.25">
      <c r="A70" s="30"/>
      <c r="B70" s="31"/>
      <c r="C70" s="32"/>
      <c r="D70" s="32"/>
      <c r="E70" s="32"/>
      <c r="F70" s="32"/>
      <c r="G70" s="32"/>
      <c r="H70" s="32"/>
      <c r="I70" s="32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ht="25.5" customHeight="1" x14ac:dyDescent="0.25">
      <c r="A71" s="27"/>
      <c r="B71" s="2" t="s">
        <v>29</v>
      </c>
      <c r="C71" s="5">
        <f>C20-C69</f>
        <v>573500</v>
      </c>
      <c r="D71" s="5">
        <f t="shared" ref="D71:I71" si="20">D20-D69</f>
        <v>304000</v>
      </c>
      <c r="E71" s="5">
        <f t="shared" si="20"/>
        <v>10000</v>
      </c>
      <c r="F71" s="5">
        <f t="shared" si="20"/>
        <v>25000</v>
      </c>
      <c r="G71" s="5">
        <f t="shared" si="20"/>
        <v>80000</v>
      </c>
      <c r="H71" s="5">
        <f t="shared" si="20"/>
        <v>40000</v>
      </c>
      <c r="I71" s="5">
        <f t="shared" si="20"/>
        <v>114500</v>
      </c>
      <c r="J71" s="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ht="9" customHeight="1" x14ac:dyDescent="0.25">
      <c r="A72" s="30"/>
      <c r="B72" s="31"/>
      <c r="C72" s="32"/>
      <c r="D72" s="32"/>
      <c r="E72" s="32"/>
      <c r="F72" s="32"/>
      <c r="G72" s="32"/>
      <c r="H72" s="32"/>
      <c r="I72" s="3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25.5" customHeight="1" x14ac:dyDescent="0.25">
      <c r="A73" s="2" t="s">
        <v>30</v>
      </c>
      <c r="B73" s="2" t="s">
        <v>31</v>
      </c>
      <c r="C73" s="5">
        <f t="shared" ref="C73:H73" si="21">C74-C76</f>
        <v>-13500</v>
      </c>
      <c r="D73" s="5">
        <f t="shared" si="21"/>
        <v>3000</v>
      </c>
      <c r="E73" s="5">
        <f t="shared" si="21"/>
        <v>0</v>
      </c>
      <c r="F73" s="5">
        <f t="shared" si="21"/>
        <v>3000</v>
      </c>
      <c r="G73" s="5">
        <f t="shared" si="21"/>
        <v>0</v>
      </c>
      <c r="H73" s="5">
        <f t="shared" si="21"/>
        <v>0</v>
      </c>
      <c r="I73" s="5">
        <f>I74-I76</f>
        <v>-19500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ht="25.5" customHeight="1" x14ac:dyDescent="0.25">
      <c r="A74" s="15" t="s">
        <v>32</v>
      </c>
      <c r="B74" s="16" t="s">
        <v>33</v>
      </c>
      <c r="C74" s="17">
        <f t="shared" ref="C74:I74" si="22">SUM(C75)</f>
        <v>6500</v>
      </c>
      <c r="D74" s="18">
        <f t="shared" si="22"/>
        <v>3000</v>
      </c>
      <c r="E74" s="18">
        <f t="shared" si="22"/>
        <v>0</v>
      </c>
      <c r="F74" s="18">
        <f t="shared" si="22"/>
        <v>3000</v>
      </c>
      <c r="G74" s="18">
        <f t="shared" si="22"/>
        <v>0</v>
      </c>
      <c r="H74" s="18">
        <f t="shared" si="22"/>
        <v>0</v>
      </c>
      <c r="I74" s="18">
        <f t="shared" si="22"/>
        <v>500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ht="25.5" customHeight="1" x14ac:dyDescent="0.25">
      <c r="A75" s="3" t="s">
        <v>155</v>
      </c>
      <c r="B75" s="19" t="s">
        <v>156</v>
      </c>
      <c r="C75" s="20">
        <f>SUM(D75:I75)</f>
        <v>6500</v>
      </c>
      <c r="D75" s="21">
        <v>3000</v>
      </c>
      <c r="E75" s="21">
        <v>0</v>
      </c>
      <c r="F75" s="21">
        <v>3000</v>
      </c>
      <c r="G75" s="21">
        <v>0</v>
      </c>
      <c r="H75" s="21">
        <v>0</v>
      </c>
      <c r="I75" s="21">
        <v>500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ht="25.5" customHeight="1" x14ac:dyDescent="0.25">
      <c r="A76" s="15" t="s">
        <v>34</v>
      </c>
      <c r="B76" s="16" t="s">
        <v>35</v>
      </c>
      <c r="C76" s="17">
        <f t="shared" ref="C76:I76" si="23">SUM(C77:C79)</f>
        <v>20000</v>
      </c>
      <c r="D76" s="18">
        <f t="shared" si="23"/>
        <v>0</v>
      </c>
      <c r="E76" s="18">
        <f t="shared" si="23"/>
        <v>0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20000</v>
      </c>
    </row>
    <row r="77" spans="1:64" ht="25.5" customHeight="1" x14ac:dyDescent="0.25">
      <c r="A77" s="3" t="s">
        <v>157</v>
      </c>
      <c r="B77" s="19" t="s">
        <v>158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64" ht="25.5" customHeight="1" x14ac:dyDescent="0.25">
      <c r="A78" s="3" t="s">
        <v>159</v>
      </c>
      <c r="B78" s="19" t="s">
        <v>160</v>
      </c>
      <c r="C78" s="20">
        <f t="shared" ref="C78:C79" si="24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64" ht="25.5" customHeight="1" x14ac:dyDescent="0.25">
      <c r="A79" s="3" t="s">
        <v>161</v>
      </c>
      <c r="B79" s="19" t="s">
        <v>162</v>
      </c>
      <c r="C79" s="20">
        <f t="shared" si="24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64" ht="25.5" customHeight="1" x14ac:dyDescent="0.25">
      <c r="A80" s="2" t="s">
        <v>36</v>
      </c>
      <c r="B80" s="2" t="s">
        <v>37</v>
      </c>
      <c r="C80" s="5">
        <f t="shared" ref="C80:I80" si="25">C82-C83</f>
        <v>0</v>
      </c>
      <c r="D80" s="5">
        <f t="shared" si="25"/>
        <v>0</v>
      </c>
      <c r="E80" s="5">
        <f t="shared" si="25"/>
        <v>0</v>
      </c>
      <c r="F80" s="5">
        <f t="shared" si="25"/>
        <v>0</v>
      </c>
      <c r="G80" s="5">
        <f t="shared" si="25"/>
        <v>0</v>
      </c>
      <c r="H80" s="5">
        <f t="shared" si="25"/>
        <v>0</v>
      </c>
      <c r="I80" s="5">
        <f t="shared" si="25"/>
        <v>0</v>
      </c>
    </row>
    <row r="81" spans="1:10" ht="25.5" customHeight="1" x14ac:dyDescent="0.25">
      <c r="A81" s="3" t="s">
        <v>38</v>
      </c>
      <c r="B81" s="19" t="s">
        <v>39</v>
      </c>
      <c r="C81" s="20">
        <f t="shared" ref="C81:I81" si="26">C82-C83</f>
        <v>0</v>
      </c>
      <c r="D81" s="21">
        <f t="shared" si="26"/>
        <v>0</v>
      </c>
      <c r="E81" s="21">
        <f t="shared" si="26"/>
        <v>0</v>
      </c>
      <c r="F81" s="21">
        <f t="shared" si="26"/>
        <v>0</v>
      </c>
      <c r="G81" s="21">
        <f t="shared" si="26"/>
        <v>0</v>
      </c>
      <c r="H81" s="21">
        <f t="shared" si="26"/>
        <v>0</v>
      </c>
      <c r="I81" s="21">
        <f t="shared" si="26"/>
        <v>0</v>
      </c>
    </row>
    <row r="82" spans="1:10" ht="25.5" customHeight="1" x14ac:dyDescent="0.25">
      <c r="A82" s="3" t="s">
        <v>163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10" ht="25.5" customHeight="1" x14ac:dyDescent="0.25">
      <c r="A83" s="3" t="s">
        <v>164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10" ht="25.5" customHeight="1" x14ac:dyDescent="0.25">
      <c r="A84" s="2"/>
      <c r="B84" s="2" t="s">
        <v>42</v>
      </c>
      <c r="C84" s="5">
        <f>C71+C73+C80</f>
        <v>560000</v>
      </c>
      <c r="D84" s="5">
        <f>D71+D73+D80</f>
        <v>307000</v>
      </c>
      <c r="E84" s="5">
        <f t="shared" ref="E84:I84" si="27">E71+E73+E80</f>
        <v>10000</v>
      </c>
      <c r="F84" s="5">
        <f t="shared" si="27"/>
        <v>28000</v>
      </c>
      <c r="G84" s="5">
        <f t="shared" si="27"/>
        <v>80000</v>
      </c>
      <c r="H84" s="5">
        <f t="shared" si="27"/>
        <v>40000</v>
      </c>
      <c r="I84" s="5">
        <f t="shared" si="27"/>
        <v>95000</v>
      </c>
      <c r="J84" s="4"/>
    </row>
    <row r="85" spans="1:10" ht="9" customHeight="1" x14ac:dyDescent="0.25">
      <c r="A85" s="31"/>
      <c r="B85" s="31"/>
      <c r="C85" s="32"/>
      <c r="D85" s="32"/>
      <c r="E85" s="32"/>
      <c r="F85" s="32"/>
      <c r="G85" s="32"/>
      <c r="H85" s="32"/>
      <c r="I85" s="32"/>
    </row>
    <row r="86" spans="1:10" ht="25.5" customHeight="1" x14ac:dyDescent="0.25">
      <c r="A86" s="1" t="s">
        <v>43</v>
      </c>
      <c r="B86" s="2" t="s">
        <v>44</v>
      </c>
      <c r="C86" s="5">
        <v>560000</v>
      </c>
      <c r="D86" s="5">
        <v>307000</v>
      </c>
      <c r="E86" s="5">
        <v>10000</v>
      </c>
      <c r="F86" s="5">
        <v>28000</v>
      </c>
      <c r="G86" s="5">
        <v>80000</v>
      </c>
      <c r="H86" s="5">
        <v>40000</v>
      </c>
      <c r="I86" s="5">
        <v>95000</v>
      </c>
      <c r="J86" s="4"/>
    </row>
    <row r="87" spans="1:10" ht="9" customHeight="1" x14ac:dyDescent="0.25">
      <c r="A87" s="34"/>
      <c r="B87" s="31"/>
      <c r="C87" s="32"/>
      <c r="D87" s="32"/>
      <c r="E87" s="32"/>
      <c r="F87" s="32">
        <v>28</v>
      </c>
      <c r="G87" s="32"/>
      <c r="H87" s="32"/>
      <c r="I87" s="32"/>
    </row>
    <row r="88" spans="1:10" ht="25.5" customHeight="1" x14ac:dyDescent="0.25">
      <c r="A88" s="2"/>
      <c r="B88" s="2" t="s">
        <v>45</v>
      </c>
      <c r="C88" s="5">
        <f t="shared" ref="C88:I88" si="28">C84-C86</f>
        <v>0</v>
      </c>
      <c r="D88" s="5">
        <f>D84-D86</f>
        <v>0</v>
      </c>
      <c r="E88" s="5">
        <f t="shared" si="28"/>
        <v>0</v>
      </c>
      <c r="F88" s="5">
        <f>F84-F86</f>
        <v>0</v>
      </c>
      <c r="G88" s="5">
        <f t="shared" si="28"/>
        <v>0</v>
      </c>
      <c r="H88" s="5">
        <f t="shared" si="28"/>
        <v>0</v>
      </c>
      <c r="I88" s="5">
        <f t="shared" si="28"/>
        <v>0</v>
      </c>
      <c r="J88" s="4"/>
    </row>
    <row r="92" spans="1:10" x14ac:dyDescent="0.25">
      <c r="D92" s="4"/>
    </row>
    <row r="93" spans="1:10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3"/>
  <sheetViews>
    <sheetView workbookViewId="0">
      <selection activeCell="D60" sqref="D60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10" width="14.42578125" bestFit="1" customWidth="1"/>
    <col min="11" max="11" width="12.7109375" bestFit="1" customWidth="1"/>
    <col min="12" max="64" width="8.5703125" customWidth="1"/>
  </cols>
  <sheetData>
    <row r="1" spans="1:64" ht="30" customHeight="1" x14ac:dyDescent="0.35">
      <c r="A1" s="35" t="s">
        <v>166</v>
      </c>
      <c r="B1" s="35"/>
      <c r="C1" s="35"/>
      <c r="D1" s="35"/>
      <c r="E1" s="35"/>
      <c r="F1" s="35"/>
      <c r="G1" s="35"/>
      <c r="H1" s="35"/>
      <c r="I1" s="35"/>
    </row>
    <row r="2" spans="1:64" s="13" customFormat="1" ht="75.75" customHeight="1" x14ac:dyDescent="0.3">
      <c r="A2" s="9"/>
      <c r="B2" s="10"/>
      <c r="C2" s="11" t="s">
        <v>47</v>
      </c>
      <c r="D2" s="12" t="s">
        <v>48</v>
      </c>
      <c r="E2" s="12" t="s">
        <v>49</v>
      </c>
      <c r="F2" s="12" t="s">
        <v>50</v>
      </c>
      <c r="G2" s="12" t="s">
        <v>51</v>
      </c>
      <c r="H2" s="12" t="s">
        <v>52</v>
      </c>
      <c r="I2" s="12" t="s">
        <v>53</v>
      </c>
    </row>
    <row r="3" spans="1:64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5.5" customHeight="1" x14ac:dyDescent="0.25">
      <c r="A4" s="15" t="s">
        <v>2</v>
      </c>
      <c r="B4" s="16" t="s">
        <v>3</v>
      </c>
      <c r="C4" s="17">
        <f t="shared" ref="C4:I4" si="0">SUM(C5)</f>
        <v>2450000</v>
      </c>
      <c r="D4" s="18">
        <f t="shared" si="0"/>
        <v>0</v>
      </c>
      <c r="E4" s="18">
        <f t="shared" si="0"/>
        <v>0</v>
      </c>
      <c r="F4" s="18">
        <f t="shared" si="0"/>
        <v>2450000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25.5" customHeight="1" x14ac:dyDescent="0.25">
      <c r="A5" s="3" t="s">
        <v>54</v>
      </c>
      <c r="B5" s="19" t="s">
        <v>55</v>
      </c>
      <c r="C5" s="20">
        <f>SUM(D5:I5)</f>
        <v>2450000</v>
      </c>
      <c r="D5" s="21">
        <v>0</v>
      </c>
      <c r="E5" s="21">
        <v>0</v>
      </c>
      <c r="F5" s="21">
        <v>2450000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25.5" customHeight="1" x14ac:dyDescent="0.25">
      <c r="A6" s="15" t="s">
        <v>4</v>
      </c>
      <c r="B6" s="16" t="s">
        <v>5</v>
      </c>
      <c r="C6" s="17">
        <f t="shared" ref="C6:I6" si="1">SUM(C7:C10)</f>
        <v>2667166</v>
      </c>
      <c r="D6" s="18">
        <f t="shared" si="1"/>
        <v>2601500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64166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25.5" customHeight="1" x14ac:dyDescent="0.25">
      <c r="A7" s="3" t="s">
        <v>56</v>
      </c>
      <c r="B7" s="19" t="s">
        <v>57</v>
      </c>
      <c r="C7" s="20">
        <f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ht="25.5" customHeight="1" x14ac:dyDescent="0.25">
      <c r="A8" s="3" t="s">
        <v>58</v>
      </c>
      <c r="B8" s="19" t="s">
        <v>59</v>
      </c>
      <c r="C8" s="20">
        <f>SUM(D8:I8)</f>
        <v>2600000</v>
      </c>
      <c r="D8" s="21">
        <v>2600000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ht="25.5" customHeight="1" x14ac:dyDescent="0.25">
      <c r="A9" s="3" t="s">
        <v>60</v>
      </c>
      <c r="B9" s="19" t="s">
        <v>61</v>
      </c>
      <c r="C9" s="20">
        <f>SUM(D9:I9)</f>
        <v>64166</v>
      </c>
      <c r="D9" s="21">
        <v>0</v>
      </c>
      <c r="E9" s="21">
        <v>0</v>
      </c>
      <c r="F9" s="21">
        <v>0</v>
      </c>
      <c r="G9" s="21"/>
      <c r="H9" s="21">
        <v>64166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25.5" customHeight="1" x14ac:dyDescent="0.25">
      <c r="A10" s="3" t="s">
        <v>62</v>
      </c>
      <c r="B10" s="19" t="s">
        <v>63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ht="25.5" customHeight="1" x14ac:dyDescent="0.25">
      <c r="A11" s="15" t="s">
        <v>6</v>
      </c>
      <c r="B11" s="16" t="s">
        <v>7</v>
      </c>
      <c r="C11" s="17">
        <f t="shared" ref="C11:I11" si="2">C12+C13+C14</f>
        <v>13365286.600000001</v>
      </c>
      <c r="D11" s="18">
        <f t="shared" si="2"/>
        <v>3043253.66</v>
      </c>
      <c r="E11" s="18">
        <f t="shared" si="2"/>
        <v>1197000</v>
      </c>
      <c r="F11" s="18">
        <f t="shared" si="2"/>
        <v>4845098.9400000004</v>
      </c>
      <c r="G11" s="18">
        <f t="shared" si="2"/>
        <v>1903400</v>
      </c>
      <c r="H11" s="18">
        <f t="shared" si="2"/>
        <v>400334</v>
      </c>
      <c r="I11" s="18">
        <f t="shared" si="2"/>
        <v>1976200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s="25" customFormat="1" ht="25.5" customHeight="1" x14ac:dyDescent="0.25">
      <c r="A12" s="6" t="s">
        <v>64</v>
      </c>
      <c r="B12" s="22" t="s">
        <v>65</v>
      </c>
      <c r="C12" s="20">
        <f>SUM(D12:I12)</f>
        <v>10315286.600000001</v>
      </c>
      <c r="D12" s="21">
        <v>1643253.66</v>
      </c>
      <c r="E12" s="21">
        <v>997000</v>
      </c>
      <c r="F12" s="21">
        <v>4845098.9400000004</v>
      </c>
      <c r="G12" s="21">
        <v>753400</v>
      </c>
      <c r="H12" s="21">
        <v>150334</v>
      </c>
      <c r="I12" s="21">
        <v>1926200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25.5" customHeight="1" x14ac:dyDescent="0.25">
      <c r="A13" s="3" t="s">
        <v>66</v>
      </c>
      <c r="B13" s="19" t="s">
        <v>67</v>
      </c>
      <c r="C13" s="20">
        <f>SUM(D13:I13)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s="25" customFormat="1" ht="25.5" customHeight="1" x14ac:dyDescent="0.25">
      <c r="A14" s="6" t="s">
        <v>68</v>
      </c>
      <c r="B14" s="22" t="s">
        <v>69</v>
      </c>
      <c r="C14" s="20">
        <f>SUM(D14:I14)</f>
        <v>3050000</v>
      </c>
      <c r="D14" s="21">
        <v>1400000</v>
      </c>
      <c r="E14" s="21">
        <v>200000</v>
      </c>
      <c r="F14" s="21"/>
      <c r="G14" s="21">
        <v>1150000</v>
      </c>
      <c r="H14" s="21">
        <v>250000</v>
      </c>
      <c r="I14" s="21">
        <v>50000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</row>
    <row r="15" spans="1:64" ht="25.5" customHeight="1" x14ac:dyDescent="0.25">
      <c r="A15" s="15" t="s">
        <v>8</v>
      </c>
      <c r="B15" s="16" t="s">
        <v>9</v>
      </c>
      <c r="C15" s="17">
        <f t="shared" ref="C15:I15" si="3">SUM(C16:C19)</f>
        <v>407000</v>
      </c>
      <c r="D15" s="18">
        <f t="shared" si="3"/>
        <v>72500</v>
      </c>
      <c r="E15" s="18">
        <f t="shared" si="3"/>
        <v>38000</v>
      </c>
      <c r="F15" s="18">
        <f t="shared" si="3"/>
        <v>220500</v>
      </c>
      <c r="G15" s="18">
        <f t="shared" si="3"/>
        <v>12500</v>
      </c>
      <c r="H15" s="18">
        <f t="shared" si="3"/>
        <v>40000</v>
      </c>
      <c r="I15" s="18">
        <f t="shared" si="3"/>
        <v>23500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5.5" customHeight="1" x14ac:dyDescent="0.25">
      <c r="A16" s="3" t="s">
        <v>70</v>
      </c>
      <c r="B16" s="19" t="s">
        <v>71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30" x14ac:dyDescent="0.25">
      <c r="A17" s="3" t="s">
        <v>72</v>
      </c>
      <c r="B17" s="7" t="s">
        <v>73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25.5" customHeight="1" x14ac:dyDescent="0.25">
      <c r="A18" s="3" t="s">
        <v>74</v>
      </c>
      <c r="B18" s="26" t="s">
        <v>75</v>
      </c>
      <c r="C18" s="20">
        <f>SUM(D18:I18)</f>
        <v>260000</v>
      </c>
      <c r="D18" s="21">
        <v>20000</v>
      </c>
      <c r="E18" s="21">
        <v>3000</v>
      </c>
      <c r="F18" s="21">
        <v>218000</v>
      </c>
      <c r="G18" s="21">
        <v>0</v>
      </c>
      <c r="H18" s="21">
        <v>0</v>
      </c>
      <c r="I18" s="21">
        <v>19000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25.5" customHeight="1" x14ac:dyDescent="0.25">
      <c r="A19" s="3" t="s">
        <v>76</v>
      </c>
      <c r="B19" s="19" t="s">
        <v>77</v>
      </c>
      <c r="C19" s="20">
        <f>SUM(D19:I19)</f>
        <v>140000</v>
      </c>
      <c r="D19" s="21">
        <v>50000</v>
      </c>
      <c r="E19" s="21">
        <v>35000</v>
      </c>
      <c r="F19" s="21">
        <v>500</v>
      </c>
      <c r="G19" s="21">
        <v>10000</v>
      </c>
      <c r="H19" s="21">
        <v>40000</v>
      </c>
      <c r="I19" s="21">
        <v>4500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5.5" customHeight="1" x14ac:dyDescent="0.25">
      <c r="A20" s="27"/>
      <c r="B20" s="2" t="s">
        <v>10</v>
      </c>
      <c r="C20" s="5">
        <f>C4+C6+C11+C15</f>
        <v>18889452.600000001</v>
      </c>
      <c r="D20" s="5">
        <f t="shared" ref="D20:I20" si="4">D4+D6+D11+D15</f>
        <v>5717253.6600000001</v>
      </c>
      <c r="E20" s="5">
        <f t="shared" si="4"/>
        <v>1235000</v>
      </c>
      <c r="F20" s="5">
        <f t="shared" si="4"/>
        <v>7515598.9400000004</v>
      </c>
      <c r="G20" s="5">
        <f t="shared" si="4"/>
        <v>1917400</v>
      </c>
      <c r="H20" s="5">
        <f t="shared" si="4"/>
        <v>504500</v>
      </c>
      <c r="I20" s="5">
        <f t="shared" si="4"/>
        <v>1999700</v>
      </c>
      <c r="J20" s="28"/>
      <c r="K20" s="2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25.5" customHeight="1" x14ac:dyDescent="0.25">
      <c r="A21" s="30"/>
      <c r="B21" s="31"/>
      <c r="C21" s="32"/>
      <c r="D21" s="32"/>
      <c r="E21" s="32"/>
      <c r="F21" s="32"/>
      <c r="G21" s="32"/>
      <c r="H21" s="32"/>
      <c r="I21" s="32"/>
      <c r="J21" s="2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25.5" customHeight="1" x14ac:dyDescent="0.25">
      <c r="A22" s="1" t="s">
        <v>11</v>
      </c>
      <c r="B22" s="2" t="s">
        <v>12</v>
      </c>
      <c r="C22" s="33"/>
      <c r="D22" s="33"/>
      <c r="E22" s="33"/>
      <c r="F22" s="33"/>
      <c r="G22" s="33"/>
      <c r="H22" s="33"/>
      <c r="I22" s="33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ht="25.5" customHeight="1" x14ac:dyDescent="0.25">
      <c r="A23" s="15" t="s">
        <v>13</v>
      </c>
      <c r="B23" s="15" t="s">
        <v>14</v>
      </c>
      <c r="C23" s="17">
        <f t="shared" ref="C23:I23" si="5">SUM(C24:C25)</f>
        <v>134700</v>
      </c>
      <c r="D23" s="18">
        <f t="shared" si="5"/>
        <v>72000</v>
      </c>
      <c r="E23" s="18">
        <f t="shared" si="5"/>
        <v>5000</v>
      </c>
      <c r="F23" s="18">
        <f t="shared" si="5"/>
        <v>2000</v>
      </c>
      <c r="G23" s="18">
        <f t="shared" si="5"/>
        <v>46000</v>
      </c>
      <c r="H23" s="18">
        <f t="shared" si="5"/>
        <v>5000</v>
      </c>
      <c r="I23" s="18">
        <f t="shared" si="5"/>
        <v>4700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ht="25.5" customHeight="1" x14ac:dyDescent="0.25">
      <c r="A24" s="3" t="s">
        <v>78</v>
      </c>
      <c r="B24" s="19" t="s">
        <v>79</v>
      </c>
      <c r="C24" s="20">
        <f>SUM(D24:I24)</f>
        <v>4700</v>
      </c>
      <c r="D24" s="21">
        <v>2000</v>
      </c>
      <c r="E24" s="21">
        <v>0</v>
      </c>
      <c r="F24" s="21">
        <v>0</v>
      </c>
      <c r="G24" s="21">
        <v>0</v>
      </c>
      <c r="H24" s="21">
        <v>0</v>
      </c>
      <c r="I24" s="21">
        <v>2700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ht="25.5" customHeight="1" x14ac:dyDescent="0.25">
      <c r="A25" s="3" t="s">
        <v>80</v>
      </c>
      <c r="B25" s="19" t="s">
        <v>81</v>
      </c>
      <c r="C25" s="20">
        <f>SUM(D25:I25)</f>
        <v>130000</v>
      </c>
      <c r="D25" s="21">
        <v>70000</v>
      </c>
      <c r="E25" s="21">
        <v>5000</v>
      </c>
      <c r="F25" s="21">
        <v>2000</v>
      </c>
      <c r="G25" s="21">
        <v>46000</v>
      </c>
      <c r="H25" s="21">
        <v>5000</v>
      </c>
      <c r="I25" s="21">
        <v>2000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ht="25.5" customHeight="1" x14ac:dyDescent="0.25">
      <c r="A26" s="15" t="s">
        <v>15</v>
      </c>
      <c r="B26" s="16" t="s">
        <v>16</v>
      </c>
      <c r="C26" s="17">
        <f>SUM(C27:C42)</f>
        <v>5716253.6600000001</v>
      </c>
      <c r="D26" s="18">
        <f t="shared" ref="D26" si="6">SUM(D27:D42)</f>
        <v>3622653.66</v>
      </c>
      <c r="E26" s="18">
        <f>SUM(E27:E42)</f>
        <v>1015500</v>
      </c>
      <c r="F26" s="18">
        <f t="shared" ref="F26:I26" si="7">SUM(F27:F42)</f>
        <v>74200</v>
      </c>
      <c r="G26" s="18">
        <f t="shared" si="7"/>
        <v>579400</v>
      </c>
      <c r="H26" s="18">
        <f t="shared" si="7"/>
        <v>192500</v>
      </c>
      <c r="I26" s="18">
        <f t="shared" si="7"/>
        <v>232000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ht="25.5" customHeight="1" x14ac:dyDescent="0.25">
      <c r="A27" s="3" t="s">
        <v>82</v>
      </c>
      <c r="B27" s="19" t="s">
        <v>83</v>
      </c>
      <c r="C27" s="20">
        <f t="shared" ref="C27:C42" si="8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ht="25.5" customHeight="1" x14ac:dyDescent="0.25">
      <c r="A28" s="3" t="s">
        <v>84</v>
      </c>
      <c r="B28" s="19" t="s">
        <v>85</v>
      </c>
      <c r="C28" s="20">
        <f t="shared" si="8"/>
        <v>10500</v>
      </c>
      <c r="D28" s="21">
        <v>2400</v>
      </c>
      <c r="E28" s="21">
        <v>3000</v>
      </c>
      <c r="F28" s="21">
        <v>2000</v>
      </c>
      <c r="G28" s="21">
        <v>2400</v>
      </c>
      <c r="H28" s="21">
        <v>0</v>
      </c>
      <c r="I28" s="21">
        <v>700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ht="25.5" customHeight="1" x14ac:dyDescent="0.25">
      <c r="A29" s="3" t="s">
        <v>86</v>
      </c>
      <c r="B29" s="19" t="s">
        <v>87</v>
      </c>
      <c r="C29" s="20">
        <f t="shared" si="8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25.5" customHeight="1" x14ac:dyDescent="0.25">
      <c r="A30" s="3" t="s">
        <v>88</v>
      </c>
      <c r="B30" s="19" t="s">
        <v>89</v>
      </c>
      <c r="C30" s="20">
        <f t="shared" si="8"/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25.5" customHeight="1" x14ac:dyDescent="0.25">
      <c r="A31" s="3" t="s">
        <v>90</v>
      </c>
      <c r="B31" s="19" t="s">
        <v>91</v>
      </c>
      <c r="C31" s="20">
        <f t="shared" si="8"/>
        <v>1080000</v>
      </c>
      <c r="D31" s="21">
        <v>830000</v>
      </c>
      <c r="E31" s="21">
        <v>20000</v>
      </c>
      <c r="F31" s="21">
        <v>0</v>
      </c>
      <c r="G31" s="21">
        <v>150000</v>
      </c>
      <c r="H31" s="21">
        <v>80000</v>
      </c>
      <c r="I31" s="21">
        <v>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ht="25.5" customHeight="1" x14ac:dyDescent="0.25">
      <c r="A32" s="3" t="s">
        <v>92</v>
      </c>
      <c r="B32" s="19" t="s">
        <v>93</v>
      </c>
      <c r="C32" s="20">
        <f t="shared" si="8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25.5" customHeight="1" x14ac:dyDescent="0.25">
      <c r="A33" s="3" t="s">
        <v>94</v>
      </c>
      <c r="B33" s="19" t="s">
        <v>95</v>
      </c>
      <c r="C33" s="20">
        <f t="shared" si="8"/>
        <v>640000</v>
      </c>
      <c r="D33" s="21">
        <v>410000</v>
      </c>
      <c r="E33" s="21">
        <v>75000</v>
      </c>
      <c r="F33" s="21">
        <v>0</v>
      </c>
      <c r="G33" s="21">
        <v>130000</v>
      </c>
      <c r="H33" s="21">
        <v>25000</v>
      </c>
      <c r="I33" s="21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ht="25.5" customHeight="1" x14ac:dyDescent="0.25">
      <c r="A34" s="3" t="s">
        <v>96</v>
      </c>
      <c r="B34" s="19" t="s">
        <v>97</v>
      </c>
      <c r="C34" s="20">
        <f t="shared" si="8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ht="25.5" customHeight="1" x14ac:dyDescent="0.25">
      <c r="A35" s="3" t="s">
        <v>98</v>
      </c>
      <c r="B35" s="19" t="s">
        <v>99</v>
      </c>
      <c r="C35" s="20">
        <f t="shared" si="8"/>
        <v>8000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6000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ht="25.5" customHeight="1" x14ac:dyDescent="0.25">
      <c r="A36" s="3" t="s">
        <v>100</v>
      </c>
      <c r="B36" s="19" t="s">
        <v>101</v>
      </c>
      <c r="C36" s="20">
        <f t="shared" si="8"/>
        <v>132500</v>
      </c>
      <c r="D36" s="21">
        <v>82500</v>
      </c>
      <c r="E36" s="21">
        <v>2000</v>
      </c>
      <c r="F36" s="21">
        <v>18000</v>
      </c>
      <c r="G36" s="21">
        <v>27500</v>
      </c>
      <c r="H36" s="21">
        <v>2500</v>
      </c>
      <c r="I36" s="21">
        <v>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ht="25.5" customHeight="1" x14ac:dyDescent="0.25">
      <c r="A37" s="3" t="s">
        <v>102</v>
      </c>
      <c r="B37" s="19" t="s">
        <v>103</v>
      </c>
      <c r="C37" s="20">
        <f t="shared" si="8"/>
        <v>1400000</v>
      </c>
      <c r="D37" s="21">
        <v>1160000</v>
      </c>
      <c r="E37" s="21">
        <v>50000</v>
      </c>
      <c r="F37" s="21">
        <v>0</v>
      </c>
      <c r="G37" s="21">
        <v>105000</v>
      </c>
      <c r="H37" s="21">
        <v>85000</v>
      </c>
      <c r="I37" s="21">
        <v>0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ht="25.5" customHeight="1" x14ac:dyDescent="0.25">
      <c r="A38" s="3" t="s">
        <v>104</v>
      </c>
      <c r="B38" s="19" t="s">
        <v>105</v>
      </c>
      <c r="C38" s="20">
        <f>SUM(D38:I38)</f>
        <v>853500</v>
      </c>
      <c r="D38" s="21">
        <v>0</v>
      </c>
      <c r="E38" s="21">
        <v>850000</v>
      </c>
      <c r="F38" s="21">
        <v>0</v>
      </c>
      <c r="G38" s="21">
        <v>3500</v>
      </c>
      <c r="H38" s="21">
        <v>0</v>
      </c>
      <c r="I38" s="21">
        <v>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25.5" customHeight="1" x14ac:dyDescent="0.25">
      <c r="A39" s="3" t="s">
        <v>106</v>
      </c>
      <c r="B39" s="19" t="s">
        <v>107</v>
      </c>
      <c r="C39" s="20">
        <f t="shared" si="8"/>
        <v>13000</v>
      </c>
      <c r="D39" s="21">
        <v>3000</v>
      </c>
      <c r="E39" s="21">
        <v>500</v>
      </c>
      <c r="F39" s="21">
        <v>200</v>
      </c>
      <c r="G39" s="21">
        <v>0</v>
      </c>
      <c r="H39" s="21">
        <v>0</v>
      </c>
      <c r="I39" s="21">
        <v>9300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ht="25.5" customHeight="1" x14ac:dyDescent="0.25">
      <c r="A40" s="3" t="s">
        <v>108</v>
      </c>
      <c r="B40" s="19" t="s">
        <v>109</v>
      </c>
      <c r="C40" s="20">
        <f t="shared" si="8"/>
        <v>10000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10000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ht="25.5" customHeight="1" x14ac:dyDescent="0.25">
      <c r="A41" s="3" t="s">
        <v>110</v>
      </c>
      <c r="B41" s="19" t="s">
        <v>111</v>
      </c>
      <c r="C41" s="20">
        <f t="shared" si="8"/>
        <v>195000</v>
      </c>
      <c r="D41" s="21">
        <v>49000</v>
      </c>
      <c r="E41" s="21">
        <v>15000</v>
      </c>
      <c r="F41" s="21">
        <v>48000</v>
      </c>
      <c r="G41" s="21">
        <v>0</v>
      </c>
      <c r="H41" s="21">
        <v>0</v>
      </c>
      <c r="I41" s="21">
        <v>83000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25.5" customHeight="1" x14ac:dyDescent="0.25">
      <c r="A42" s="3" t="s">
        <v>112</v>
      </c>
      <c r="B42" s="19" t="s">
        <v>113</v>
      </c>
      <c r="C42" s="20">
        <f t="shared" si="8"/>
        <v>340000</v>
      </c>
      <c r="D42" s="21">
        <v>175000</v>
      </c>
      <c r="E42" s="21">
        <v>0</v>
      </c>
      <c r="F42" s="21">
        <v>3000</v>
      </c>
      <c r="G42" s="21">
        <v>161000</v>
      </c>
      <c r="H42" s="21">
        <v>0</v>
      </c>
      <c r="I42" s="21">
        <v>1000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ht="25.5" customHeight="1" x14ac:dyDescent="0.25">
      <c r="A43" s="15" t="s">
        <v>17</v>
      </c>
      <c r="B43" s="16" t="s">
        <v>114</v>
      </c>
      <c r="C43" s="17">
        <f t="shared" ref="C43:I43" si="9">SUM(C44:C46)</f>
        <v>101100</v>
      </c>
      <c r="D43" s="18">
        <f t="shared" si="9"/>
        <v>93100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8000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25.5" customHeight="1" x14ac:dyDescent="0.25">
      <c r="A44" s="3" t="s">
        <v>115</v>
      </c>
      <c r="B44" s="19" t="s">
        <v>116</v>
      </c>
      <c r="C44" s="20">
        <f>SUM(D44:I44)</f>
        <v>98000</v>
      </c>
      <c r="D44" s="21">
        <v>92000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ht="25.5" customHeight="1" x14ac:dyDescent="0.25">
      <c r="A45" s="3" t="s">
        <v>117</v>
      </c>
      <c r="B45" s="19" t="s">
        <v>118</v>
      </c>
      <c r="C45" s="20">
        <f t="shared" ref="C45:C46" si="10">SUM(D45:I45)</f>
        <v>2000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2000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ht="25.5" customHeight="1" x14ac:dyDescent="0.25">
      <c r="A46" s="3" t="s">
        <v>119</v>
      </c>
      <c r="B46" s="19" t="s">
        <v>120</v>
      </c>
      <c r="C46" s="20">
        <f t="shared" si="10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ht="25.5" customHeight="1" x14ac:dyDescent="0.25">
      <c r="A47" s="15" t="s">
        <v>18</v>
      </c>
      <c r="B47" s="16" t="s">
        <v>19</v>
      </c>
      <c r="C47" s="17">
        <f t="shared" ref="C47:I47" si="11">SUM(C48:C51)</f>
        <v>1475000</v>
      </c>
      <c r="D47" s="18">
        <f t="shared" si="11"/>
        <v>0</v>
      </c>
      <c r="E47" s="18">
        <f t="shared" si="11"/>
        <v>0</v>
      </c>
      <c r="F47" s="18">
        <f t="shared" si="11"/>
        <v>0</v>
      </c>
      <c r="G47" s="18">
        <f t="shared" si="11"/>
        <v>0</v>
      </c>
      <c r="H47" s="18">
        <f t="shared" si="11"/>
        <v>0</v>
      </c>
      <c r="I47" s="18">
        <f t="shared" si="11"/>
        <v>1475000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25.5" customHeight="1" x14ac:dyDescent="0.25">
      <c r="A48" s="3" t="s">
        <v>121</v>
      </c>
      <c r="B48" s="19" t="s">
        <v>122</v>
      </c>
      <c r="C48" s="20">
        <f>SUM(D48:I48)</f>
        <v>1100000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1100000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ht="25.5" customHeight="1" x14ac:dyDescent="0.25">
      <c r="A49" s="3" t="s">
        <v>123</v>
      </c>
      <c r="B49" s="19" t="s">
        <v>124</v>
      </c>
      <c r="C49" s="20">
        <f t="shared" ref="C49:C51" si="12"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t="25.5" customHeight="1" x14ac:dyDescent="0.25">
      <c r="A50" s="3" t="s">
        <v>125</v>
      </c>
      <c r="B50" s="19" t="s">
        <v>126</v>
      </c>
      <c r="C50" s="20">
        <f t="shared" si="12"/>
        <v>5000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5000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ht="25.5" customHeight="1" x14ac:dyDescent="0.25">
      <c r="A51" s="3" t="s">
        <v>127</v>
      </c>
      <c r="B51" s="19" t="s">
        <v>128</v>
      </c>
      <c r="C51" s="20">
        <f t="shared" si="12"/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ht="25.5" customHeight="1" x14ac:dyDescent="0.25">
      <c r="A52" s="15" t="s">
        <v>20</v>
      </c>
      <c r="B52" s="16" t="s">
        <v>21</v>
      </c>
      <c r="C52" s="17">
        <f t="shared" ref="C52:I52" si="13">SUM(C53:C56)</f>
        <v>281500</v>
      </c>
      <c r="D52" s="18">
        <f t="shared" si="13"/>
        <v>185500</v>
      </c>
      <c r="E52" s="18">
        <f t="shared" si="13"/>
        <v>4500</v>
      </c>
      <c r="F52" s="18">
        <f t="shared" si="13"/>
        <v>7000</v>
      </c>
      <c r="G52" s="18">
        <f t="shared" si="13"/>
        <v>32000</v>
      </c>
      <c r="H52" s="18">
        <f t="shared" si="13"/>
        <v>17000</v>
      </c>
      <c r="I52" s="18">
        <f t="shared" si="13"/>
        <v>35500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ht="25.5" customHeight="1" x14ac:dyDescent="0.25">
      <c r="A53" s="3" t="s">
        <v>129</v>
      </c>
      <c r="B53" s="19" t="s">
        <v>130</v>
      </c>
      <c r="C53" s="20">
        <f>SUM(D53:I53)</f>
        <v>180000</v>
      </c>
      <c r="D53" s="21">
        <v>135000</v>
      </c>
      <c r="E53" s="21">
        <v>500</v>
      </c>
      <c r="F53" s="21">
        <v>0</v>
      </c>
      <c r="G53" s="21">
        <v>26000</v>
      </c>
      <c r="H53" s="21">
        <v>13000</v>
      </c>
      <c r="I53" s="21">
        <v>5500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ht="25.5" customHeight="1" x14ac:dyDescent="0.25">
      <c r="A54" s="3" t="s">
        <v>131</v>
      </c>
      <c r="B54" s="19" t="s">
        <v>132</v>
      </c>
      <c r="C54" s="20">
        <f t="shared" ref="C54:C55" si="14">SUM(D54:I54)</f>
        <v>85000</v>
      </c>
      <c r="D54" s="21">
        <v>47000</v>
      </c>
      <c r="E54" s="21">
        <v>4000</v>
      </c>
      <c r="F54" s="21">
        <v>0</v>
      </c>
      <c r="G54" s="21">
        <v>6000</v>
      </c>
      <c r="H54" s="21">
        <v>4000</v>
      </c>
      <c r="I54" s="21">
        <v>24000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ht="25.5" customHeight="1" x14ac:dyDescent="0.25">
      <c r="A55" s="3" t="s">
        <v>133</v>
      </c>
      <c r="B55" s="19" t="s">
        <v>134</v>
      </c>
      <c r="C55" s="20">
        <f t="shared" si="14"/>
        <v>10000</v>
      </c>
      <c r="D55" s="21">
        <v>3000</v>
      </c>
      <c r="E55" s="21">
        <v>0</v>
      </c>
      <c r="F55" s="21">
        <v>7000</v>
      </c>
      <c r="G55" s="21">
        <v>0</v>
      </c>
      <c r="H55" s="21">
        <v>0</v>
      </c>
      <c r="I55" s="21">
        <v>0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ht="25.5" customHeight="1" x14ac:dyDescent="0.25">
      <c r="A56" s="3" t="s">
        <v>135</v>
      </c>
      <c r="B56" s="19" t="s">
        <v>136</v>
      </c>
      <c r="C56" s="20">
        <f>SUM(D56:I56)</f>
        <v>6500</v>
      </c>
      <c r="D56" s="21">
        <v>500</v>
      </c>
      <c r="E56" s="21">
        <v>0</v>
      </c>
      <c r="F56" s="21">
        <v>0</v>
      </c>
      <c r="G56" s="21">
        <v>0</v>
      </c>
      <c r="H56" s="21">
        <v>0</v>
      </c>
      <c r="I56" s="21">
        <v>6000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ht="25.5" customHeight="1" x14ac:dyDescent="0.25">
      <c r="A57" s="15" t="s">
        <v>22</v>
      </c>
      <c r="B57" s="16" t="s">
        <v>23</v>
      </c>
      <c r="C57" s="17">
        <f t="shared" ref="C57:I57" si="15">SUM(C58:C59)</f>
        <v>3050000</v>
      </c>
      <c r="D57" s="18">
        <f t="shared" si="15"/>
        <v>1400000</v>
      </c>
      <c r="E57" s="18">
        <f t="shared" si="15"/>
        <v>200000</v>
      </c>
      <c r="F57" s="18">
        <f t="shared" si="15"/>
        <v>0</v>
      </c>
      <c r="G57" s="18">
        <f t="shared" si="15"/>
        <v>1150000</v>
      </c>
      <c r="H57" s="18">
        <f t="shared" si="15"/>
        <v>250000</v>
      </c>
      <c r="I57" s="18">
        <f t="shared" si="15"/>
        <v>50000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ht="25.5" customHeight="1" x14ac:dyDescent="0.25">
      <c r="A58" s="3" t="s">
        <v>137</v>
      </c>
      <c r="B58" s="19" t="s">
        <v>138</v>
      </c>
      <c r="C58" s="20">
        <f>SUM(D58:I58)</f>
        <v>2930000</v>
      </c>
      <c r="D58" s="21">
        <v>1350000</v>
      </c>
      <c r="E58" s="21">
        <v>200000</v>
      </c>
      <c r="F58" s="21">
        <v>0</v>
      </c>
      <c r="G58" s="21">
        <v>1110000</v>
      </c>
      <c r="H58" s="21">
        <v>240000</v>
      </c>
      <c r="I58" s="21">
        <v>30000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ht="25.5" customHeight="1" x14ac:dyDescent="0.25">
      <c r="A59" s="3" t="s">
        <v>139</v>
      </c>
      <c r="B59" s="19" t="s">
        <v>140</v>
      </c>
      <c r="C59" s="20">
        <f>SUM(D59:I59)</f>
        <v>120000</v>
      </c>
      <c r="D59" s="21">
        <v>50000</v>
      </c>
      <c r="E59" s="21">
        <v>0</v>
      </c>
      <c r="F59" s="21">
        <v>0</v>
      </c>
      <c r="G59" s="21">
        <v>40000</v>
      </c>
      <c r="H59" s="21">
        <v>10000</v>
      </c>
      <c r="I59" s="21">
        <v>20000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ht="25.5" customHeight="1" x14ac:dyDescent="0.25">
      <c r="A60" s="15" t="s">
        <v>24</v>
      </c>
      <c r="B60" s="16" t="s">
        <v>25</v>
      </c>
      <c r="C60" s="17">
        <f t="shared" ref="C60:I60" si="16">C61+C62+C63+C64</f>
        <v>7377398.9400000004</v>
      </c>
      <c r="D60" s="18">
        <f t="shared" si="16"/>
        <v>0</v>
      </c>
      <c r="E60" s="18">
        <f t="shared" si="16"/>
        <v>0</v>
      </c>
      <c r="F60" s="18">
        <f t="shared" si="16"/>
        <v>7347398.9400000004</v>
      </c>
      <c r="G60" s="18">
        <f t="shared" si="16"/>
        <v>30000</v>
      </c>
      <c r="H60" s="18">
        <f t="shared" si="16"/>
        <v>0</v>
      </c>
      <c r="I60" s="18">
        <f t="shared" si="16"/>
        <v>0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ht="25.5" customHeight="1" x14ac:dyDescent="0.25">
      <c r="A61" s="3" t="s">
        <v>141</v>
      </c>
      <c r="B61" s="19" t="s">
        <v>142</v>
      </c>
      <c r="C61" s="20">
        <f>SUM(D61:I61)</f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ht="25.5" customHeight="1" x14ac:dyDescent="0.25">
      <c r="A62" s="3" t="s">
        <v>143</v>
      </c>
      <c r="B62" s="19" t="s">
        <v>144</v>
      </c>
      <c r="C62" s="20">
        <f>SUM(D62:I62)</f>
        <v>7347398.9400000004</v>
      </c>
      <c r="D62" s="21">
        <v>0</v>
      </c>
      <c r="E62" s="21">
        <v>0</v>
      </c>
      <c r="F62" s="21">
        <f>7314998.94-18000.6+50400+0.6</f>
        <v>7347398.9400000004</v>
      </c>
      <c r="G62" s="21">
        <v>0</v>
      </c>
      <c r="H62" s="21">
        <v>0</v>
      </c>
      <c r="I62" s="21">
        <v>0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ht="25.5" customHeight="1" x14ac:dyDescent="0.25">
      <c r="A63" s="3" t="s">
        <v>145</v>
      </c>
      <c r="B63" s="19" t="s">
        <v>146</v>
      </c>
      <c r="C63" s="20">
        <f t="shared" ref="C63:C64" si="17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ht="25.5" customHeight="1" x14ac:dyDescent="0.25">
      <c r="A64" s="3" t="s">
        <v>147</v>
      </c>
      <c r="B64" s="19" t="s">
        <v>148</v>
      </c>
      <c r="C64" s="20">
        <f t="shared" si="17"/>
        <v>0</v>
      </c>
      <c r="D64" s="21">
        <v>0</v>
      </c>
      <c r="E64" s="21">
        <v>0</v>
      </c>
      <c r="F64" s="21"/>
      <c r="G64" s="21">
        <v>0</v>
      </c>
      <c r="H64" s="21">
        <v>0</v>
      </c>
      <c r="I64" s="21">
        <v>0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ht="25.5" customHeight="1" x14ac:dyDescent="0.25">
      <c r="A65" s="15" t="s">
        <v>26</v>
      </c>
      <c r="B65" s="16" t="s">
        <v>27</v>
      </c>
      <c r="C65" s="17">
        <f t="shared" ref="C65:I65" si="18">SUM(C66:C68)</f>
        <v>180000</v>
      </c>
      <c r="D65" s="18">
        <f t="shared" si="18"/>
        <v>40000</v>
      </c>
      <c r="E65" s="18">
        <f t="shared" si="18"/>
        <v>0</v>
      </c>
      <c r="F65" s="18">
        <f t="shared" si="18"/>
        <v>60000</v>
      </c>
      <c r="G65" s="18">
        <f t="shared" si="18"/>
        <v>0</v>
      </c>
      <c r="H65" s="18">
        <f t="shared" si="18"/>
        <v>0</v>
      </c>
      <c r="I65" s="18">
        <f t="shared" si="18"/>
        <v>80000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ht="25.5" customHeight="1" x14ac:dyDescent="0.25">
      <c r="A66" s="3" t="s">
        <v>149</v>
      </c>
      <c r="B66" s="19" t="s">
        <v>150</v>
      </c>
      <c r="C66" s="20">
        <f>SUM(D66:I66)</f>
        <v>100000</v>
      </c>
      <c r="D66" s="21">
        <v>40000</v>
      </c>
      <c r="E66" s="21">
        <v>0</v>
      </c>
      <c r="F66" s="21">
        <v>60000</v>
      </c>
      <c r="G66" s="21">
        <v>0</v>
      </c>
      <c r="H66" s="21">
        <v>0</v>
      </c>
      <c r="I66" s="21">
        <v>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ht="25.5" customHeight="1" x14ac:dyDescent="0.25">
      <c r="A67" s="3" t="s">
        <v>151</v>
      </c>
      <c r="B67" s="19" t="s">
        <v>152</v>
      </c>
      <c r="C67" s="20">
        <f t="shared" ref="C67:C68" si="19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ht="25.5" customHeight="1" x14ac:dyDescent="0.25">
      <c r="A68" s="3" t="s">
        <v>153</v>
      </c>
      <c r="B68" s="19" t="s">
        <v>154</v>
      </c>
      <c r="C68" s="20">
        <f t="shared" si="19"/>
        <v>80000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80000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ht="25.5" customHeight="1" x14ac:dyDescent="0.25">
      <c r="A69" s="27"/>
      <c r="B69" s="2" t="s">
        <v>28</v>
      </c>
      <c r="C69" s="5">
        <f>C23+C26+C43+C47+C52+C57+C60+C65</f>
        <v>18315952.600000001</v>
      </c>
      <c r="D69" s="5">
        <f>D23+D26+D43+D4+D47+D52+D57+D60+D65</f>
        <v>5413253.6600000001</v>
      </c>
      <c r="E69" s="5">
        <f>E23+E26+E43+E4+E47+E52+E57+E60+E65</f>
        <v>1225000</v>
      </c>
      <c r="F69" s="5">
        <f>F23+F26+F43+F47+F52+F57+F60+F65</f>
        <v>7490598.9400000004</v>
      </c>
      <c r="G69" s="5">
        <f>G23+G26+G43+G4+G47+G52+G57+G60+G65</f>
        <v>1837400</v>
      </c>
      <c r="H69" s="5">
        <f>H23+H26+H43+H4+H47+H52+H57+H60+H65</f>
        <v>464500</v>
      </c>
      <c r="I69" s="5">
        <f>I23+I26+I43+I4+I47+I52+I57+I60+I65</f>
        <v>1885200</v>
      </c>
      <c r="J69" s="4"/>
      <c r="K69" s="29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9" customHeight="1" x14ac:dyDescent="0.25">
      <c r="A70" s="30"/>
      <c r="B70" s="31"/>
      <c r="C70" s="32"/>
      <c r="D70" s="32"/>
      <c r="E70" s="32"/>
      <c r="F70" s="32"/>
      <c r="G70" s="32"/>
      <c r="H70" s="32"/>
      <c r="I70" s="32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ht="25.5" customHeight="1" x14ac:dyDescent="0.25">
      <c r="A71" s="27"/>
      <c r="B71" s="2" t="s">
        <v>29</v>
      </c>
      <c r="C71" s="5">
        <f>C20-C69</f>
        <v>573500</v>
      </c>
      <c r="D71" s="5">
        <f t="shared" ref="D71:I71" si="20">D20-D69</f>
        <v>304000</v>
      </c>
      <c r="E71" s="5">
        <f t="shared" si="20"/>
        <v>10000</v>
      </c>
      <c r="F71" s="5">
        <f t="shared" si="20"/>
        <v>25000</v>
      </c>
      <c r="G71" s="5">
        <f t="shared" si="20"/>
        <v>80000</v>
      </c>
      <c r="H71" s="5">
        <f t="shared" si="20"/>
        <v>40000</v>
      </c>
      <c r="I71" s="5">
        <f t="shared" si="20"/>
        <v>114500</v>
      </c>
      <c r="J71" s="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ht="9" customHeight="1" x14ac:dyDescent="0.25">
      <c r="A72" s="30"/>
      <c r="B72" s="31"/>
      <c r="C72" s="32"/>
      <c r="D72" s="32"/>
      <c r="E72" s="32"/>
      <c r="F72" s="32"/>
      <c r="G72" s="32"/>
      <c r="H72" s="32"/>
      <c r="I72" s="3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25.5" customHeight="1" x14ac:dyDescent="0.25">
      <c r="A73" s="2" t="s">
        <v>30</v>
      </c>
      <c r="B73" s="2" t="s">
        <v>31</v>
      </c>
      <c r="C73" s="5">
        <f t="shared" ref="C73:H73" si="21">C74-C76</f>
        <v>-13500</v>
      </c>
      <c r="D73" s="5">
        <f t="shared" si="21"/>
        <v>3000</v>
      </c>
      <c r="E73" s="5">
        <f t="shared" si="21"/>
        <v>0</v>
      </c>
      <c r="F73" s="5">
        <f t="shared" si="21"/>
        <v>3000</v>
      </c>
      <c r="G73" s="5">
        <f t="shared" si="21"/>
        <v>0</v>
      </c>
      <c r="H73" s="5">
        <f t="shared" si="21"/>
        <v>0</v>
      </c>
      <c r="I73" s="5">
        <f>I74-I76</f>
        <v>-19500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ht="25.5" customHeight="1" x14ac:dyDescent="0.25">
      <c r="A74" s="15" t="s">
        <v>32</v>
      </c>
      <c r="B74" s="16" t="s">
        <v>33</v>
      </c>
      <c r="C74" s="17">
        <f t="shared" ref="C74:I74" si="22">SUM(C75)</f>
        <v>6500</v>
      </c>
      <c r="D74" s="18">
        <f t="shared" si="22"/>
        <v>3000</v>
      </c>
      <c r="E74" s="18">
        <f t="shared" si="22"/>
        <v>0</v>
      </c>
      <c r="F74" s="18">
        <f t="shared" si="22"/>
        <v>3000</v>
      </c>
      <c r="G74" s="18">
        <f t="shared" si="22"/>
        <v>0</v>
      </c>
      <c r="H74" s="18">
        <f t="shared" si="22"/>
        <v>0</v>
      </c>
      <c r="I74" s="18">
        <f t="shared" si="22"/>
        <v>500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ht="25.5" customHeight="1" x14ac:dyDescent="0.25">
      <c r="A75" s="3" t="s">
        <v>155</v>
      </c>
      <c r="B75" s="19" t="s">
        <v>156</v>
      </c>
      <c r="C75" s="20">
        <f>SUM(D75:I75)</f>
        <v>6500</v>
      </c>
      <c r="D75" s="21">
        <v>3000</v>
      </c>
      <c r="E75" s="21">
        <v>0</v>
      </c>
      <c r="F75" s="21">
        <v>3000</v>
      </c>
      <c r="G75" s="21">
        <v>0</v>
      </c>
      <c r="H75" s="21">
        <v>0</v>
      </c>
      <c r="I75" s="21">
        <v>500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ht="25.5" customHeight="1" x14ac:dyDescent="0.25">
      <c r="A76" s="15" t="s">
        <v>34</v>
      </c>
      <c r="B76" s="16" t="s">
        <v>35</v>
      </c>
      <c r="C76" s="17">
        <f t="shared" ref="C76:I76" si="23">SUM(C77:C79)</f>
        <v>20000</v>
      </c>
      <c r="D76" s="18">
        <f t="shared" si="23"/>
        <v>0</v>
      </c>
      <c r="E76" s="18">
        <f t="shared" si="23"/>
        <v>0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20000</v>
      </c>
    </row>
    <row r="77" spans="1:64" ht="25.5" customHeight="1" x14ac:dyDescent="0.25">
      <c r="A77" s="3" t="s">
        <v>157</v>
      </c>
      <c r="B77" s="19" t="s">
        <v>158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64" ht="25.5" customHeight="1" x14ac:dyDescent="0.25">
      <c r="A78" s="3" t="s">
        <v>159</v>
      </c>
      <c r="B78" s="19" t="s">
        <v>160</v>
      </c>
      <c r="C78" s="20">
        <f t="shared" ref="C78:C79" si="24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64" ht="25.5" customHeight="1" x14ac:dyDescent="0.25">
      <c r="A79" s="3" t="s">
        <v>161</v>
      </c>
      <c r="B79" s="19" t="s">
        <v>162</v>
      </c>
      <c r="C79" s="20">
        <f t="shared" si="24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64" ht="25.5" customHeight="1" x14ac:dyDescent="0.25">
      <c r="A80" s="2" t="s">
        <v>36</v>
      </c>
      <c r="B80" s="2" t="s">
        <v>37</v>
      </c>
      <c r="C80" s="5">
        <f t="shared" ref="C80:I80" si="25">C82-C83</f>
        <v>0</v>
      </c>
      <c r="D80" s="5">
        <f t="shared" si="25"/>
        <v>0</v>
      </c>
      <c r="E80" s="5">
        <f t="shared" si="25"/>
        <v>0</v>
      </c>
      <c r="F80" s="5">
        <f t="shared" si="25"/>
        <v>0</v>
      </c>
      <c r="G80" s="5">
        <f t="shared" si="25"/>
        <v>0</v>
      </c>
      <c r="H80" s="5">
        <f t="shared" si="25"/>
        <v>0</v>
      </c>
      <c r="I80" s="5">
        <f t="shared" si="25"/>
        <v>0</v>
      </c>
    </row>
    <row r="81" spans="1:10" ht="25.5" customHeight="1" x14ac:dyDescent="0.25">
      <c r="A81" s="3" t="s">
        <v>38</v>
      </c>
      <c r="B81" s="19" t="s">
        <v>39</v>
      </c>
      <c r="C81" s="20">
        <f t="shared" ref="C81:I81" si="26">C82-C83</f>
        <v>0</v>
      </c>
      <c r="D81" s="21">
        <f t="shared" si="26"/>
        <v>0</v>
      </c>
      <c r="E81" s="21">
        <f t="shared" si="26"/>
        <v>0</v>
      </c>
      <c r="F81" s="21">
        <f t="shared" si="26"/>
        <v>0</v>
      </c>
      <c r="G81" s="21">
        <f t="shared" si="26"/>
        <v>0</v>
      </c>
      <c r="H81" s="21">
        <f t="shared" si="26"/>
        <v>0</v>
      </c>
      <c r="I81" s="21">
        <f t="shared" si="26"/>
        <v>0</v>
      </c>
    </row>
    <row r="82" spans="1:10" ht="25.5" customHeight="1" x14ac:dyDescent="0.25">
      <c r="A82" s="3" t="s">
        <v>163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10" ht="25.5" customHeight="1" x14ac:dyDescent="0.25">
      <c r="A83" s="3" t="s">
        <v>164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10" ht="25.5" customHeight="1" x14ac:dyDescent="0.25">
      <c r="A84" s="2"/>
      <c r="B84" s="2" t="s">
        <v>42</v>
      </c>
      <c r="C84" s="5">
        <f>C71+C73+C80</f>
        <v>560000</v>
      </c>
      <c r="D84" s="5">
        <f>D71+D73+D80</f>
        <v>307000</v>
      </c>
      <c r="E84" s="5">
        <f t="shared" ref="E84:I84" si="27">E71+E73+E80</f>
        <v>10000</v>
      </c>
      <c r="F84" s="5">
        <f t="shared" si="27"/>
        <v>28000</v>
      </c>
      <c r="G84" s="5">
        <f t="shared" si="27"/>
        <v>80000</v>
      </c>
      <c r="H84" s="5">
        <f t="shared" si="27"/>
        <v>40000</v>
      </c>
      <c r="I84" s="5">
        <f t="shared" si="27"/>
        <v>95000</v>
      </c>
      <c r="J84" s="4"/>
    </row>
    <row r="85" spans="1:10" ht="9" customHeight="1" x14ac:dyDescent="0.25">
      <c r="A85" s="31"/>
      <c r="B85" s="31"/>
      <c r="C85" s="32"/>
      <c r="D85" s="32"/>
      <c r="E85" s="32"/>
      <c r="F85" s="32"/>
      <c r="G85" s="32"/>
      <c r="H85" s="32"/>
      <c r="I85" s="32"/>
    </row>
    <row r="86" spans="1:10" ht="25.5" customHeight="1" x14ac:dyDescent="0.25">
      <c r="A86" s="1" t="s">
        <v>43</v>
      </c>
      <c r="B86" s="2" t="s">
        <v>44</v>
      </c>
      <c r="C86" s="5">
        <v>560000</v>
      </c>
      <c r="D86" s="5">
        <v>307000</v>
      </c>
      <c r="E86" s="5">
        <v>10000</v>
      </c>
      <c r="F86" s="5">
        <v>28000</v>
      </c>
      <c r="G86" s="5">
        <v>80000</v>
      </c>
      <c r="H86" s="5">
        <v>40000</v>
      </c>
      <c r="I86" s="5">
        <v>95000</v>
      </c>
      <c r="J86" s="4"/>
    </row>
    <row r="87" spans="1:10" ht="9" customHeight="1" x14ac:dyDescent="0.25">
      <c r="A87" s="34"/>
      <c r="B87" s="31"/>
      <c r="C87" s="32"/>
      <c r="D87" s="32"/>
      <c r="E87" s="32"/>
      <c r="F87" s="32">
        <v>28</v>
      </c>
      <c r="G87" s="32"/>
      <c r="H87" s="32"/>
      <c r="I87" s="32"/>
    </row>
    <row r="88" spans="1:10" ht="25.5" customHeight="1" x14ac:dyDescent="0.25">
      <c r="A88" s="2"/>
      <c r="B88" s="2" t="s">
        <v>45</v>
      </c>
      <c r="C88" s="5">
        <f t="shared" ref="C88:I88" si="28">C84-C86</f>
        <v>0</v>
      </c>
      <c r="D88" s="5">
        <f>D84-D86</f>
        <v>0</v>
      </c>
      <c r="E88" s="5">
        <f t="shared" si="28"/>
        <v>0</v>
      </c>
      <c r="F88" s="5">
        <f>F84-F86</f>
        <v>0</v>
      </c>
      <c r="G88" s="5">
        <f t="shared" si="28"/>
        <v>0</v>
      </c>
      <c r="H88" s="5">
        <f t="shared" si="28"/>
        <v>0</v>
      </c>
      <c r="I88" s="5">
        <f t="shared" si="28"/>
        <v>0</v>
      </c>
      <c r="J88" s="4"/>
    </row>
    <row r="92" spans="1:10" x14ac:dyDescent="0.25">
      <c r="D92" s="4"/>
    </row>
    <row r="93" spans="1:10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2021_cdc</vt:lpstr>
      <vt:lpstr>2022_cdc</vt:lpstr>
      <vt:lpstr>2023_cdc</vt:lpstr>
      <vt:lpstr>'2021_cdc'!Area_stampa</vt:lpstr>
      <vt:lpstr>'2022_cdc'!Area_stampa</vt:lpstr>
      <vt:lpstr>'2023_cdc'!Area_stampa</vt:lpstr>
      <vt:lpstr>'2021_cdc'!Titoli_stampa</vt:lpstr>
      <vt:lpstr>'2022_cdc'!Titoli_stampa</vt:lpstr>
      <vt:lpstr>'2023_cdc'!Titoli_stampa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revision>4</cp:revision>
  <cp:lastPrinted>2020-11-12T15:41:32Z</cp:lastPrinted>
  <dcterms:created xsi:type="dcterms:W3CDTF">2018-11-08T09:51:36Z</dcterms:created>
  <dcterms:modified xsi:type="dcterms:W3CDTF">2020-11-30T14:44:39Z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Olidata S.p.A.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